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berrio\Desktop\PAAC Y MATRIZ DE RIESGOS 1ER CUATRIMESTRE\"/>
    </mc:Choice>
  </mc:AlternateContent>
  <bookViews>
    <workbookView xWindow="0" yWindow="0" windowWidth="11955" windowHeight="5760"/>
  </bookViews>
  <sheets>
    <sheet name="Hoja1" sheetId="1" r:id="rId1"/>
  </sheets>
  <externalReferences>
    <externalReference r:id="rId2"/>
    <externalReference r:id="rId3"/>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14" i="1" l="1"/>
  <c r="AT17" i="1"/>
  <c r="AU17" i="1" s="1"/>
  <c r="AH17" i="1"/>
  <c r="AG17" i="1"/>
  <c r="AF17" i="1"/>
  <c r="AE17" i="1"/>
  <c r="AD17" i="1"/>
  <c r="AC17" i="1"/>
  <c r="AB17" i="1"/>
  <c r="K17" i="1"/>
  <c r="I17" i="1"/>
  <c r="AR17" i="1" s="1"/>
  <c r="AT16" i="1"/>
  <c r="AU16" i="1" s="1"/>
  <c r="AH16" i="1"/>
  <c r="AG16" i="1"/>
  <c r="AF16" i="1"/>
  <c r="AE16" i="1"/>
  <c r="AD16" i="1"/>
  <c r="AC16" i="1"/>
  <c r="AB16" i="1"/>
  <c r="K16" i="1"/>
  <c r="I16" i="1"/>
  <c r="AR16" i="1" s="1"/>
  <c r="AT15" i="1"/>
  <c r="AU15" i="1" s="1"/>
  <c r="AH15" i="1"/>
  <c r="AG15" i="1"/>
  <c r="AF15" i="1"/>
  <c r="AE15" i="1"/>
  <c r="AD15" i="1"/>
  <c r="AC15" i="1"/>
  <c r="AB15" i="1"/>
  <c r="K15" i="1"/>
  <c r="I15" i="1"/>
  <c r="AR15" i="1" s="1"/>
  <c r="AV14" i="1"/>
  <c r="AT14" i="1"/>
  <c r="AI14" i="1"/>
  <c r="L14" i="1"/>
  <c r="AT13" i="1"/>
  <c r="AU13" i="1" s="1"/>
  <c r="AH13" i="1"/>
  <c r="AG13" i="1"/>
  <c r="AF13" i="1"/>
  <c r="AE13" i="1"/>
  <c r="AD13" i="1"/>
  <c r="AC13" i="1"/>
  <c r="AB13" i="1"/>
  <c r="K13" i="1"/>
  <c r="I13" i="1"/>
  <c r="AR13" i="1" s="1"/>
  <c r="AT12" i="1"/>
  <c r="AU12" i="1" s="1"/>
  <c r="AH12" i="1"/>
  <c r="AG12" i="1"/>
  <c r="AF12" i="1"/>
  <c r="AE12" i="1"/>
  <c r="AD12" i="1"/>
  <c r="AC12" i="1"/>
  <c r="AB12" i="1"/>
  <c r="K12" i="1"/>
  <c r="I12" i="1"/>
  <c r="AR12" i="1" s="1"/>
  <c r="AT11" i="1"/>
  <c r="AU11" i="1" s="1"/>
  <c r="AH11" i="1"/>
  <c r="AG11" i="1"/>
  <c r="AF11" i="1"/>
  <c r="AE11" i="1"/>
  <c r="AD11" i="1"/>
  <c r="AC11" i="1"/>
  <c r="AB11" i="1"/>
  <c r="K11" i="1"/>
  <c r="I11" i="1"/>
  <c r="AR11" i="1" s="1"/>
  <c r="AT10" i="1"/>
  <c r="AU10" i="1" s="1"/>
  <c r="AH10" i="1"/>
  <c r="AG10" i="1"/>
  <c r="AF10" i="1"/>
  <c r="AE10" i="1"/>
  <c r="AD10" i="1"/>
  <c r="AC10" i="1"/>
  <c r="AB10" i="1"/>
  <c r="K10" i="1"/>
  <c r="I10" i="1"/>
  <c r="AR10" i="1" s="1"/>
  <c r="AT9" i="1"/>
  <c r="AU9" i="1" s="1"/>
  <c r="AH9" i="1"/>
  <c r="AG9" i="1"/>
  <c r="AF9" i="1"/>
  <c r="AE9" i="1"/>
  <c r="AD9" i="1"/>
  <c r="AC9" i="1"/>
  <c r="AB9" i="1"/>
  <c r="K9" i="1"/>
  <c r="I9" i="1"/>
  <c r="AR9" i="1" s="1"/>
  <c r="AT8" i="1"/>
  <c r="AU8" i="1" s="1"/>
  <c r="AH8" i="1"/>
  <c r="AG8" i="1"/>
  <c r="AF8" i="1"/>
  <c r="AE8" i="1"/>
  <c r="AD8" i="1"/>
  <c r="AC8" i="1"/>
  <c r="AB8" i="1"/>
  <c r="K8" i="1"/>
  <c r="I8" i="1"/>
  <c r="AR8" i="1" s="1"/>
  <c r="M8" i="1" l="1"/>
  <c r="M9" i="1"/>
  <c r="M12" i="1"/>
  <c r="M15" i="1"/>
  <c r="AI15" i="1"/>
  <c r="AJ15" i="1" s="1"/>
  <c r="AL15" i="1" s="1"/>
  <c r="AM15" i="1" s="1"/>
  <c r="M16" i="1"/>
  <c r="M17" i="1"/>
  <c r="AI8" i="1"/>
  <c r="AJ8" i="1" s="1"/>
  <c r="AL8" i="1" s="1"/>
  <c r="AM8" i="1" s="1"/>
  <c r="M10" i="1"/>
  <c r="AI11" i="1"/>
  <c r="AJ11" i="1" s="1"/>
  <c r="AL11" i="1" s="1"/>
  <c r="AM11" i="1" s="1"/>
  <c r="AI16" i="1"/>
  <c r="AJ16" i="1" s="1"/>
  <c r="AL16" i="1" s="1"/>
  <c r="AM16" i="1" s="1"/>
  <c r="L8" i="1"/>
  <c r="AI10" i="1"/>
  <c r="AJ10" i="1" s="1"/>
  <c r="AL10" i="1" s="1"/>
  <c r="AM10" i="1" s="1"/>
  <c r="AI17" i="1"/>
  <c r="AJ17" i="1" s="1"/>
  <c r="AL17" i="1" s="1"/>
  <c r="AM17" i="1" s="1"/>
  <c r="AN17" i="1" s="1"/>
  <c r="AO17" i="1" s="1"/>
  <c r="AP17" i="1" s="1"/>
  <c r="AQ17" i="1" s="1"/>
  <c r="AS17" i="1" s="1"/>
  <c r="AV17" i="1" s="1"/>
  <c r="AI9" i="1"/>
  <c r="AJ9" i="1" s="1"/>
  <c r="AL9" i="1" s="1"/>
  <c r="AM9" i="1" s="1"/>
  <c r="M13" i="1"/>
  <c r="AI13" i="1"/>
  <c r="AJ13" i="1" s="1"/>
  <c r="AL13" i="1" s="1"/>
  <c r="AM13" i="1" s="1"/>
  <c r="M11" i="1"/>
  <c r="AI12" i="1"/>
  <c r="AJ12" i="1" s="1"/>
  <c r="AL12" i="1" s="1"/>
  <c r="AM12" i="1" s="1"/>
  <c r="AN11" i="1" s="1"/>
  <c r="AO11" i="1" s="1"/>
  <c r="AP11" i="1" s="1"/>
  <c r="AQ11" i="1" s="1"/>
  <c r="AS11" i="1" s="1"/>
  <c r="L17" i="1"/>
  <c r="L16" i="1"/>
  <c r="L15" i="1"/>
  <c r="L10" i="1"/>
  <c r="L11" i="1"/>
  <c r="L12" i="1"/>
  <c r="L13" i="1"/>
  <c r="L9" i="1"/>
  <c r="AN10" i="1" l="1"/>
  <c r="AO10" i="1" s="1"/>
  <c r="AP10" i="1" s="1"/>
  <c r="AQ10" i="1" s="1"/>
  <c r="AS10" i="1" s="1"/>
  <c r="AN8" i="1"/>
  <c r="AO8" i="1" s="1"/>
  <c r="AP8" i="1" s="1"/>
  <c r="AQ8" i="1" s="1"/>
  <c r="AS8" i="1" s="1"/>
  <c r="AV11" i="1"/>
  <c r="AW11" i="1"/>
  <c r="AV10" i="1"/>
  <c r="AW10" i="1"/>
  <c r="AV8" i="1"/>
  <c r="AW8" i="1"/>
  <c r="AN12" i="1"/>
  <c r="AO12" i="1" s="1"/>
  <c r="AP12" i="1" s="1"/>
  <c r="AQ12" i="1" s="1"/>
  <c r="AS12" i="1" s="1"/>
  <c r="AN9" i="1"/>
  <c r="AO9" i="1" s="1"/>
  <c r="AP9" i="1" s="1"/>
  <c r="AQ9" i="1" s="1"/>
  <c r="AS9" i="1" s="1"/>
  <c r="AN13" i="1"/>
  <c r="AO13" i="1" s="1"/>
  <c r="AP13" i="1" s="1"/>
  <c r="AQ13" i="1" s="1"/>
  <c r="AS13" i="1" s="1"/>
  <c r="AV13" i="1" s="1"/>
  <c r="AN15" i="1"/>
  <c r="AO15" i="1" s="1"/>
  <c r="AP15" i="1" s="1"/>
  <c r="AQ15" i="1" s="1"/>
  <c r="AS15" i="1" s="1"/>
  <c r="AV15" i="1" s="1"/>
  <c r="AN14" i="1"/>
  <c r="AN16" i="1"/>
  <c r="AO16" i="1" s="1"/>
  <c r="AP16" i="1" s="1"/>
  <c r="AQ16" i="1" s="1"/>
  <c r="AS16" i="1" s="1"/>
  <c r="AV16" i="1" s="1"/>
  <c r="AW17" i="1"/>
  <c r="AW15" i="1"/>
  <c r="AW13" i="1"/>
  <c r="AW16" i="1" l="1"/>
  <c r="AV9" i="1"/>
  <c r="AW9" i="1"/>
  <c r="AV12" i="1"/>
  <c r="AW12" i="1"/>
</calcChain>
</file>

<file path=xl/comments1.xml><?xml version="1.0" encoding="utf-8"?>
<comments xmlns="http://schemas.openxmlformats.org/spreadsheetml/2006/main">
  <authors>
    <author>Gloria Cecilia Gutierrez Zapata</author>
    <author>Elcy del Carmen Montoya Perez</author>
    <author>57311</author>
    <author>Jhon Fredy Duque Castano</author>
    <author>Olga Lucia Llanos Orozco</author>
  </authors>
  <commentList>
    <comment ref="C7" authorId="0" shapeId="0">
      <text>
        <r>
          <rPr>
            <b/>
            <sz val="14"/>
            <color indexed="81"/>
            <rFont val="Arial"/>
            <family val="2"/>
          </rPr>
          <t>*</t>
        </r>
        <r>
          <rPr>
            <sz val="14"/>
            <color indexed="81"/>
            <rFont val="Arial"/>
            <family val="2"/>
          </rPr>
          <t xml:space="preserve"> Posibilidad de que suceda algún evento que tendrá un impacto sobre los objetivos institucionales o del proceso. Se expresa en términos de probabilidad y consecuencias.
* Efecto en la incertidumbre sobre los objetivos.
Evitar iniciar con palabras negativas
como: “No…”, “Que no…”, o con
palabras que denoten un factor
de riesgo (causa) tales como:
“ausencia de”, “falta de”, “poco(a)”,
“escaso(a)”, “insuficiente”, “deficiente”,
“debilidades en…”
Ejemplo:
“Inoportunidad en la adquisición
de los bienes y servicios requeridos
por la entidad”.
Revisar pestaña "Conceptos"</t>
        </r>
      </text>
    </comment>
    <comment ref="D7" authorId="1" shapeId="0">
      <text>
        <r>
          <rPr>
            <sz val="14"/>
            <color indexed="81"/>
            <rFont val="Arial"/>
            <family val="2"/>
          </rPr>
          <t>Forma como se entiende el riesgo y su materialización.
Se refiere a las características generales o las formas en que se observa o manifiesta el riesgo identificado.
Las preguntas claves para la identificación del riesgo permiten determinar:
¿QUÉ PUEDE SUCEDER? Identificar la afectación del cumplimiento del
objetivo estratégico o del proceso según sea el caso.
¿CÓMO PUEDE SUCEDER? Establecer las causas a partir de los factores
determinados en el contexto.
¿CUÁNDO PUEDE SUCEDER? Determinar de acuerdo con el desarrollo
del proceso.
¿QUÉ CONSECUENCIAS TENDRÍA SU MATERIALIZACIÓN? Determinar los
posibles efectos por la materialización del riesgo.
La estructura de la descripción del riesgos debe ser:
Riesgo+Causas+Consecuencia
Ver ejemplo en pestaña "Conceptos".</t>
        </r>
      </text>
    </comment>
    <comment ref="E7" authorId="1" shapeId="0">
      <text>
        <r>
          <rPr>
            <sz val="14"/>
            <color indexed="81"/>
            <rFont val="Arial"/>
            <family val="2"/>
          </rPr>
          <t>Estratégicos
Imagen
Operativo
Financiero
Cumplimiento
Tecnológico
Corrupción</t>
        </r>
      </text>
    </comment>
    <comment ref="F7" authorId="1" shapeId="0">
      <text>
        <r>
          <rPr>
            <b/>
            <u/>
            <sz val="14"/>
            <color indexed="81"/>
            <rFont val="Arial"/>
            <family val="2"/>
          </rPr>
          <t xml:space="preserve">Causas del riesgo </t>
        </r>
        <r>
          <rPr>
            <sz val="14"/>
            <color indexed="81"/>
            <rFont val="Arial"/>
            <family val="2"/>
          </rPr>
          <t xml:space="preserve">
Son los medios, circunstancias, situaciones o agentes generadores del riesgo.  Son uno de los aspectos a eliminar o mitigar para que el riesgo no se materialice; esto se logra mediante la definición de controles efectivos. 
* Las causas se deben trabajar de manera separada (no se deben combinar en una misma columna o renglón).
</t>
        </r>
      </text>
    </comment>
    <comment ref="G7" authorId="1" shapeId="0">
      <text>
        <r>
          <rPr>
            <sz val="14"/>
            <color indexed="81"/>
            <rFont val="Arial"/>
            <family val="2"/>
          </rPr>
          <t xml:space="preserve">Consecuencias o impacto sobre los objetivos cuando se materializa el riesgo.
Efectos generados por la ocurrencia de un riesgo que afecta los objetivos o un proceso de la entidad. 
Pueden  expresarse en términos de pérdida,  daño, perjuicio, detrimento.
</t>
        </r>
      </text>
    </comment>
    <comment ref="H7" authorId="0" shapeId="0">
      <text>
        <r>
          <rPr>
            <sz val="14"/>
            <color indexed="81"/>
            <rFont val="Arial"/>
            <family val="2"/>
          </rPr>
          <t>Se analiza qué tan posible es que ocurra el riesgo, se expresa en términos de frecuencia, donde frecuencia implica analizar el número de eventos en un periodo determinado, se trata de hechos que se han materializado o se cuenta con un historial de situaciones o eventos asociados al riesgo (Ver tabla).
La amenaza y la vulnerabilidad determina la probabilidad del riesgo.
Esta probabilidad es inherente, es decir, es la probabilidad antes de la aplicación de controles.</t>
        </r>
      </text>
    </comment>
    <comment ref="I7" authorId="0" shapeId="0">
      <text>
        <r>
          <rPr>
            <b/>
            <sz val="14"/>
            <color indexed="81"/>
            <rFont val="Arial"/>
            <family val="2"/>
          </rPr>
          <t>campo calculado automaticamente.
Nota: no modificar manualmente.</t>
        </r>
        <r>
          <rPr>
            <sz val="9"/>
            <color indexed="81"/>
            <rFont val="Tahoma"/>
            <family val="2"/>
          </rPr>
          <t xml:space="preserve">
</t>
        </r>
      </text>
    </comment>
    <comment ref="J7" authorId="2" shapeId="0">
      <text>
        <r>
          <rPr>
            <sz val="14"/>
            <color indexed="81"/>
            <rFont val="Arial"/>
            <family val="2"/>
          </rPr>
          <t>Evaluación de la consecuencia o el efecto de la materialización del riesgo.  
Puede expresarse cualitativa o cuantitativamente (Ver tabla).
Este impacto es inherente, es decir, antes de la aplicación de controles.</t>
        </r>
        <r>
          <rPr>
            <sz val="9"/>
            <color indexed="81"/>
            <rFont val="Arial"/>
            <family val="2"/>
          </rPr>
          <t xml:space="preserve">
</t>
        </r>
      </text>
    </comment>
    <comment ref="K7" authorId="0" shapeId="0">
      <text>
        <r>
          <rPr>
            <b/>
            <sz val="14"/>
            <color indexed="81"/>
            <rFont val="Arial"/>
            <family val="2"/>
          </rPr>
          <t>campo calculado automaticamente.
Nota: no modificar manualmente.</t>
        </r>
        <r>
          <rPr>
            <sz val="9"/>
            <color indexed="81"/>
            <rFont val="Tahoma"/>
            <family val="2"/>
          </rPr>
          <t xml:space="preserve">
</t>
        </r>
      </text>
    </comment>
    <comment ref="M7" authorId="0" shapeId="0">
      <text>
        <r>
          <rPr>
            <b/>
            <sz val="14"/>
            <color indexed="81"/>
            <rFont val="Arial"/>
            <family val="2"/>
          </rPr>
          <t>campo calculado automaticamente.
Nota: no modificar manualmente.</t>
        </r>
        <r>
          <rPr>
            <sz val="9"/>
            <color indexed="81"/>
            <rFont val="Tahoma"/>
            <family val="2"/>
          </rPr>
          <t xml:space="preserve">
</t>
        </r>
      </text>
    </comment>
    <comment ref="O7" authorId="3" shapeId="0">
      <text>
        <r>
          <rPr>
            <sz val="14"/>
            <color indexed="81"/>
            <rFont val="Arial"/>
            <family val="2"/>
          </rPr>
          <t>Debe tener definido el responsable de llevar a cabo la actividad de control; registrar cargos, no nombres propios.</t>
        </r>
      </text>
    </comment>
    <comment ref="S7" authorId="1" shapeId="0">
      <text>
        <r>
          <rPr>
            <sz val="14"/>
            <color indexed="81"/>
            <rFont val="Arial"/>
            <family val="2"/>
          </rPr>
          <t>Acción o actividad definida para mitigar las causas de los riesgos.
la redacción de los controles debe contener:
en este campo se debe consolidar lo siguiente:
1. Responsable.
2. Periodicidad.
3. Proposito del control.
4. Como se realiza la actividad del control.
5. que pasa con las observaciones o desviaciones resultantes de ejecutar la actividad del control.
6. Evidencia de la ejecución del control.
I M P O R TA N T E
* Para cada causa debe existir un control.
* Un control puede ser tan eficiente que me ayude
a mitigar varias causas, en estos casos se repite
el control, asociado de manera independiente a la
causa específica.
Ejemplo:
Revisar pestaña "Conceptos" Valoracion de los Controles</t>
        </r>
      </text>
    </comment>
    <comment ref="T7" authorId="4" shapeId="0">
      <text>
        <r>
          <rPr>
            <b/>
            <sz val="14"/>
            <color rgb="FF000000"/>
            <rFont val="Arial"/>
            <family val="2"/>
          </rPr>
          <t xml:space="preserve">Preventivos: </t>
        </r>
        <r>
          <rPr>
            <sz val="14"/>
            <color rgb="FF000000"/>
            <rFont val="Arial"/>
            <family val="2"/>
          </rPr>
          <t>Controles diseñados para evitar que se materialice el riesgo.</t>
        </r>
        <r>
          <rPr>
            <b/>
            <sz val="14"/>
            <color rgb="FF000000"/>
            <rFont val="Arial"/>
            <family val="2"/>
          </rPr>
          <t xml:space="preserve">
Detectivos: </t>
        </r>
        <r>
          <rPr>
            <sz val="14"/>
            <color rgb="FF000000"/>
            <rFont val="Arial"/>
            <family val="2"/>
          </rPr>
          <t xml:space="preserve">Buscan identificar un evento o resultado no previsto despues que se haya producido.
</t>
        </r>
      </text>
    </comment>
    <comment ref="AJ7" authorId="4" shapeId="0">
      <text>
        <r>
          <rPr>
            <b/>
            <sz val="14"/>
            <color rgb="FF000000"/>
            <rFont val="Arial"/>
            <family val="2"/>
          </rPr>
          <t xml:space="preserve">Fuerte = </t>
        </r>
        <r>
          <rPr>
            <sz val="14"/>
            <color rgb="FF000000"/>
            <rFont val="Arial"/>
            <family val="2"/>
          </rPr>
          <t xml:space="preserve">Calificación entre 96 y 100.
</t>
        </r>
        <r>
          <rPr>
            <b/>
            <sz val="14"/>
            <color rgb="FF000000"/>
            <rFont val="Arial"/>
            <family val="2"/>
          </rPr>
          <t>Moderado</t>
        </r>
        <r>
          <rPr>
            <sz val="14"/>
            <color rgb="FF000000"/>
            <rFont val="Arial"/>
            <family val="2"/>
          </rPr>
          <t xml:space="preserve"> = Calificación entre 86 y 95.
</t>
        </r>
        <r>
          <rPr>
            <b/>
            <sz val="14"/>
            <color rgb="FF000000"/>
            <rFont val="Arial"/>
            <family val="2"/>
          </rPr>
          <t>Débil</t>
        </r>
        <r>
          <rPr>
            <sz val="14"/>
            <color rgb="FF000000"/>
            <rFont val="Arial"/>
            <family val="2"/>
          </rPr>
          <t xml:space="preserve"> = Calificación entre 0 y 85.
Campo automático.</t>
        </r>
      </text>
    </comment>
    <comment ref="AK7" authorId="4" shapeId="0">
      <text>
        <r>
          <rPr>
            <b/>
            <sz val="14"/>
            <color rgb="FF000000"/>
            <rFont val="Arial"/>
            <family val="2"/>
          </rPr>
          <t xml:space="preserve">Fuerte = </t>
        </r>
        <r>
          <rPr>
            <sz val="14"/>
            <color rgb="FF000000"/>
            <rFont val="Arial"/>
            <family val="2"/>
          </rPr>
          <t>El control se ejecuta de manera consistente por parte del responsable.</t>
        </r>
        <r>
          <rPr>
            <b/>
            <sz val="14"/>
            <color rgb="FF000000"/>
            <rFont val="Arial"/>
            <family val="2"/>
          </rPr>
          <t xml:space="preserve">
</t>
        </r>
        <r>
          <rPr>
            <sz val="14"/>
            <color rgb="FF000000"/>
            <rFont val="Arial"/>
            <family val="2"/>
          </rPr>
          <t xml:space="preserve">
</t>
        </r>
        <r>
          <rPr>
            <b/>
            <sz val="14"/>
            <color rgb="FF000000"/>
            <rFont val="Arial"/>
            <family val="2"/>
          </rPr>
          <t>Moderado</t>
        </r>
        <r>
          <rPr>
            <sz val="14"/>
            <color rgb="FF000000"/>
            <rFont val="Arial"/>
            <family val="2"/>
          </rPr>
          <t xml:space="preserve"> = El control se ejecuta algunas veces por parte del responsable.
</t>
        </r>
        <r>
          <rPr>
            <b/>
            <sz val="14"/>
            <color rgb="FF000000"/>
            <rFont val="Arial"/>
            <family val="2"/>
          </rPr>
          <t>Débil</t>
        </r>
        <r>
          <rPr>
            <sz val="14"/>
            <color rgb="FF000000"/>
            <rFont val="Arial"/>
            <family val="2"/>
          </rPr>
          <t xml:space="preserve"> = El control no se ejecuta por parte del responsable.</t>
        </r>
        <r>
          <rPr>
            <sz val="11"/>
            <color rgb="FF000000"/>
            <rFont val="Tahoma"/>
            <family val="2"/>
          </rPr>
          <t xml:space="preserve">
</t>
        </r>
      </text>
    </comment>
    <comment ref="AL7" authorId="0" shapeId="0">
      <text>
        <r>
          <rPr>
            <sz val="14"/>
            <color indexed="81"/>
            <rFont val="Arial"/>
            <family val="2"/>
          </rPr>
          <t>Fuerte + Fuerte = Fuerte
Fuerte + Moderado = Moderado
Fuerte + Débil = Débli 
Moderado + Fuerte = Moderado
Moderado + Moderado = Moderado
Moderado + Débil = Débil
Débil + Fuerte = Débil
Débil + Moderado = Débil
Débil + Débil = Débil</t>
        </r>
      </text>
    </comment>
  </commentList>
</comments>
</file>

<file path=xl/sharedStrings.xml><?xml version="1.0" encoding="utf-8"?>
<sst xmlns="http://schemas.openxmlformats.org/spreadsheetml/2006/main" count="307" uniqueCount="136">
  <si>
    <t>Matriz de Riesgos Corrupción</t>
  </si>
  <si>
    <r>
      <rPr>
        <b/>
        <sz val="12"/>
        <color theme="1"/>
        <rFont val="Arial"/>
        <family val="2"/>
      </rPr>
      <t xml:space="preserve">Código: </t>
    </r>
    <r>
      <rPr>
        <sz val="12"/>
        <color theme="1"/>
        <rFont val="Arial"/>
        <family val="2"/>
      </rPr>
      <t>F-DE-09</t>
    </r>
  </si>
  <si>
    <r>
      <t xml:space="preserve">Versión: </t>
    </r>
    <r>
      <rPr>
        <sz val="12"/>
        <color theme="1"/>
        <rFont val="Arial"/>
        <family val="2"/>
      </rPr>
      <t>01</t>
    </r>
  </si>
  <si>
    <r>
      <t>Fecha de Actualizaión:</t>
    </r>
    <r>
      <rPr>
        <sz val="12"/>
        <color theme="1"/>
        <rFont val="Arial"/>
        <family val="2"/>
      </rPr>
      <t xml:space="preserve"> 26-01-2024</t>
    </r>
  </si>
  <si>
    <t>IDENTIFICACIÓN DE PROCESO SIG</t>
  </si>
  <si>
    <t>IDENTIFICACIÓN DEL RIESGO</t>
  </si>
  <si>
    <t>ANÁLISIS DE RIESGOS</t>
  </si>
  <si>
    <t>DISEÑO DE CONTROLES</t>
  </si>
  <si>
    <t>VALORACIÓN DE LOS CONTROLES</t>
  </si>
  <si>
    <t>RIESGO RESIDUAL</t>
  </si>
  <si>
    <t>MONITOREO</t>
  </si>
  <si>
    <t>PROCESO</t>
  </si>
  <si>
    <t>LÍDER DEL PROCESO</t>
  </si>
  <si>
    <t>RIESGO</t>
  </si>
  <si>
    <t>DESCRIPCIÓN DEL RIESGO</t>
  </si>
  <si>
    <t>TIPO DE RIESGO</t>
  </si>
  <si>
    <t>CAUSAS</t>
  </si>
  <si>
    <t>CONSECUENCIAS</t>
  </si>
  <si>
    <t>PROBABILIDAD RIESGO INHERENTE</t>
  </si>
  <si>
    <t>Nivel P</t>
  </si>
  <si>
    <t xml:space="preserve"> IMPACTO RIESGO INHERENTE</t>
  </si>
  <si>
    <t>Nivel I</t>
  </si>
  <si>
    <t>NIVEL O ZONA DE RIESGO INHERENTE</t>
  </si>
  <si>
    <t>Valor Zona de Riesgo</t>
  </si>
  <si>
    <t>Tratamiento del Riesgo</t>
  </si>
  <si>
    <t>Responsable de Ejecutar el Control</t>
  </si>
  <si>
    <t>Periodicidad de Ejecución del Control</t>
  </si>
  <si>
    <t xml:space="preserve"> Control</t>
  </si>
  <si>
    <t>Evidencia Ejecución del Control</t>
  </si>
  <si>
    <t>DESCRIPCIÓN CONTROL</t>
  </si>
  <si>
    <t>NATURALEZA DEL CONTROL</t>
  </si>
  <si>
    <t>¿Existe un responsable asignado a la ejecución del control?</t>
  </si>
  <si>
    <t xml:space="preserve">  ¿El responsable tiene autoridad y adecuada segregación de funciones en la ejecución del control?</t>
  </si>
  <si>
    <t>¿La oportunidad en que se ejecuta el control ayuda a prevenir la mitigación del riesgo o a detectar la materialización del riesgo de manera oportuna?</t>
  </si>
  <si>
    <t xml:space="preserve">¿Las actividades que se desarrollan en el control realmente buscan por si sola prevenir o detectar las causas que
pueden dar origen al riesgo, ejemplo Verificar, Validar Cotejar, Comparar, Revisar, etc.?
</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</si>
  <si>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</si>
  <si>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</si>
  <si>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</si>
  <si>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Sumatoría Puntaje Valoración de los controles</t>
  </si>
  <si>
    <t>RANGO DE CALIFICACIÓN DEL DISEÑO</t>
  </si>
  <si>
    <t>RANGO DE CALIFICACIÓN DE LA EJECUCIÓN</t>
  </si>
  <si>
    <t>SOLIDEZ INDIVIDUAL DE CADA CONTROL</t>
  </si>
  <si>
    <t>VALOR SOLIDÉZ DEL CONJUNTO DE CONTROLES</t>
  </si>
  <si>
    <t>TEXTO SOLIDEZ DEL CONJUNTO DE CONTROLES</t>
  </si>
  <si>
    <t># DE COLUMNAS EN EL MAPA DE CALOR QUE SE DESPLAZA EN EL EJE DE LA PROBABILIDAD</t>
  </si>
  <si>
    <t>PROBABILIDAD RIESGO RESIDUAL</t>
  </si>
  <si>
    <t>Nivel P Inherente</t>
  </si>
  <si>
    <t>IMPACTO RIESGO RESIDUAL</t>
  </si>
  <si>
    <t>ZONA DE RIESGO RESIDUAL</t>
  </si>
  <si>
    <t>Fecha
(dd/mm/aaaa)</t>
  </si>
  <si>
    <t>Descripción de acciones realizadas frente al control definido</t>
  </si>
  <si>
    <t>Evidencia</t>
  </si>
  <si>
    <t>Seguridad, convivencia y DDHH</t>
  </si>
  <si>
    <t xml:space="preserve">Secretario de Despacho, adscrito a la  Secretaría de Seguridad y convivencia
</t>
  </si>
  <si>
    <t>Posibilidad de recibir o solicitar dádiva o beneficio por direccionamiento de vinculación en favor propio o de un tercero.</t>
  </si>
  <si>
    <t>Al tener competencia sancionadora, los funcionarios de vigilancia pueden acceder a sobornos por parte de la comunidad o de éstos hacia ellos</t>
  </si>
  <si>
    <t>Corrupción</t>
  </si>
  <si>
    <t>Intervención indebida en procesos policivo administrativos por parte de servidores públicos
Recibir y aprobar sin la revisión del cumplimiento total de los requisitos
Presiones externas e internas para emitir los conceptos y/o acciones de manera anticipada.
Desconocimiento de la normatividad aplicable</t>
  </si>
  <si>
    <t xml:space="preserve">Investigaciones y sanciones disciplinarias y fiscales. 
Demandas
Pérdida de confianza y credibilidad por parte de la ciudadanía hacia la administración.
Incumplimiento el código de integridad </t>
  </si>
  <si>
    <t>POSIBLE</t>
  </si>
  <si>
    <t>MAYOR</t>
  </si>
  <si>
    <t>Reducir</t>
  </si>
  <si>
    <t xml:space="preserve">Permanente </t>
  </si>
  <si>
    <t>Detectivo</t>
  </si>
  <si>
    <t>Asignado</t>
  </si>
  <si>
    <t>Adecuado</t>
  </si>
  <si>
    <t>Oportuna</t>
  </si>
  <si>
    <t>Detectar</t>
  </si>
  <si>
    <t>Confiable</t>
  </si>
  <si>
    <t>Se investigan y se resuelven oportunamente</t>
  </si>
  <si>
    <t>Completa</t>
  </si>
  <si>
    <t>Moderado</t>
  </si>
  <si>
    <t>Gestión Social</t>
  </si>
  <si>
    <t xml:space="preserve">Secretario(a)s de Despacho, adscritos a la  Secretarías de Desarrollo Económico y Social, Educación, Salud, Movilidad, Mujer y Familia
</t>
  </si>
  <si>
    <t>Al tener competencia de gestión, los funcionarios de que brindan acompañamiento, asesoria pueden acceder a sobornos por parte de la comunidad o de éstos hacia ellos para obtener mejores beneficios u omitir requisitos de cumplimiento</t>
  </si>
  <si>
    <t>Recibir y aprobar sin la revisión del cumplimiento total de los requisitos
Presiones externas e internas para emitir los conceptos y/o acciones de manera anticipada.
Desconocimiento de la normatividad aplicable</t>
  </si>
  <si>
    <t xml:space="preserve">Secretario(a)s de Despacho, adscritos a la  Secretarías de Desarrollo Económico y Social, Educación, Salud, Movilidad, Mujer y Familia
</t>
  </si>
  <si>
    <t>Realizar capacitaciones semestrales sobre las implicaciones legales de recibir dádivas y beneficiarse a nivel particular por la prestación de un servicio público</t>
  </si>
  <si>
    <t>Listados de asistencia
Citaciones a capacitación</t>
  </si>
  <si>
    <t>Preventivo</t>
  </si>
  <si>
    <t>Prevenir</t>
  </si>
  <si>
    <t>Fuerte</t>
  </si>
  <si>
    <t>Desarrollo Económico</t>
  </si>
  <si>
    <t>Secretario de Despacho, adscrito a la  Secretaría de Desarrollo Económico y Social</t>
  </si>
  <si>
    <t>Al tener competencia gestión, los funcionarios de que brindan acompañamiento, asesoria pueden acceder a sobornos por parte de la comunidad o de éstos hacia ellos para obtener mejores beneficios u omitir requisitos de cumplimiento</t>
  </si>
  <si>
    <t>Realizar capacitaciones semestrales sobre las implicaciones legales de recibir dádivas y beneficiarse a nivel particular por la prestación de un sevricio público</t>
  </si>
  <si>
    <t>Servicio a la Ciudadanía</t>
  </si>
  <si>
    <t xml:space="preserve">Secretario(a)s de Despacho, adscritos a la  Secretarías de Desarrollo Económico y Social, Planeación, Salud, Movilidad, Hacienda, Infraestructura Física, Seguridad y convivencia
</t>
  </si>
  <si>
    <t>Al tener competencia de gestión, los funcionarios de que brindan acompañamiento, asesoria, resuleven trámites pueden acceder a sobornos por parte de la comunidad o de éstos hacia ellos para obtener mejores beneficios u omitir requisitos de cumplimiento</t>
  </si>
  <si>
    <t xml:space="preserve">Secretario(a)s de Despacho, adscritos a la  Secretarías de Desarrollo Económico y Social, Planeación, Salud, Movilidad, Hacienda, Infraestructura Física, Seguridad y convivencia
</t>
  </si>
  <si>
    <t>Vigilancia y Control</t>
  </si>
  <si>
    <t xml:space="preserve">Secretario(a)s de Despacho, adscritos a la  Secretarías de Salud, Movilidad
</t>
  </si>
  <si>
    <t xml:space="preserve">Secretario(a)s de Despacho, adscritos a la  Secretarías de Salud, Movilidad
</t>
  </si>
  <si>
    <t>Gestión de Infraestructura</t>
  </si>
  <si>
    <t>Secretario de Despacho, adscritoa la  Secretaría de Infraestructura Física</t>
  </si>
  <si>
    <t>Al tener competencia gestión, los funcionarios de que brindan acompañamiento, asesoria e intervención en la contratación para el diseño, ejecución de obras pueden acceder a sobornos por parte de la comunidad, contratistas o de éstos hacia ellos para obtener mejores beneficios u omitir requisitos de cumplimiento</t>
  </si>
  <si>
    <t>Recibir y aprobar sin la revisión del cumplimiento total de los requisitos
Presiones externas e internas para emitir los conceptos y/o acciones de manera anticipada.
Desconocimiento de la normatividad aplicable
No se tiene objetividad en la interventoría realizada</t>
  </si>
  <si>
    <t>Secretario de Despacho, adscrito a la  Secretaría de la entidad</t>
  </si>
  <si>
    <t>Posibilidad de autorizar el pago sin las evidencias fisicas relacionadas en los informes de actividades y avance de obras</t>
  </si>
  <si>
    <t>Aprobación del pagos a contratistas a sabiendas que no se cumple con las actividades relacionadas en cuenta de cobro, factura y acta de obra.</t>
  </si>
  <si>
    <t xml:space="preserve">Perdida de recursos de la entidad por el no cumplimiento del objeto
Procesos disciplinarios
Destitución del cargo </t>
  </si>
  <si>
    <t>Secretario de despacho 
Supervisores designados para los contratos</t>
  </si>
  <si>
    <t>Anual</t>
  </si>
  <si>
    <t>Inoportuna</t>
  </si>
  <si>
    <t>Débil</t>
  </si>
  <si>
    <t>IMPROBABLE</t>
  </si>
  <si>
    <t>Contratación y Compras</t>
  </si>
  <si>
    <t>Secretario(a)s de Despacho, adscritos a las  Secretaría General</t>
  </si>
  <si>
    <t xml:space="preserve">Posibilidad de adjudicar o celebrar un contrato sin el cumplimiento de los requisitos establecidos en los estudios previos y requisitos establecidos por la entidad </t>
  </si>
  <si>
    <t xml:space="preserve">Elaboracion  de contratos sin el lleno de los requisitos legales de acuerdo a las normas vigentes desprendidas de la Ley 80 de 1993 y normas que la adicionan, modifican.
</t>
  </si>
  <si>
    <t>Inicio de procesos de Responsabilidad fiscal, penal y disciplinaria por parte de los entes de control.
Pérdida de confianza y credibilidad por parte de la ciudadanía hacia la administración.</t>
  </si>
  <si>
    <t>PROBABLE</t>
  </si>
  <si>
    <t>Gestión Documental</t>
  </si>
  <si>
    <t xml:space="preserve"> Uso indebido de la información </t>
  </si>
  <si>
    <t>Espacios inadecuados
Falta de confidencialidad, conflicto de intereses
Desconocimiento de los procedimientos de comunicación pública</t>
  </si>
  <si>
    <t>Filtración de información en contextos diferentes a la Administración Municipal, generando tergiversación del mensaje que se trata de comunicar</t>
  </si>
  <si>
    <t>Se realiza capacitación al personal designado de recepcionar la correspondencia con el fin de evitarla falta de confidencialidad</t>
  </si>
  <si>
    <t>Gestión de Bienes</t>
  </si>
  <si>
    <t>Secretario de Despacho, adscrito a la  Secretaría de Servicios Administrativos</t>
  </si>
  <si>
    <t xml:space="preserve">
Apropiación indebida de bienes muebles </t>
  </si>
  <si>
    <t>Uso de un bien público para beneficio propio o de un tercero.</t>
  </si>
  <si>
    <t>Desconocimiento de los principios y valores éticos de la entidad.</t>
  </si>
  <si>
    <t>Procesos Disciplinarios
Detrimento del Patrimonio del Municipio, 
Deterioro de la imagen institucional</t>
  </si>
  <si>
    <t>Secretario de Despacho, adscrito a la  Secretaría de Servicios Administrativos
Profesional de Bienes</t>
  </si>
  <si>
    <t>Se realiza el inventario de los bienes muebles, y sí se cuenta con cambios de personal se validan los bienes entregados que hayan estado a su cargo.</t>
  </si>
  <si>
    <t>Inventario de bienes muebles
Paz y salvo</t>
  </si>
  <si>
    <t xml:space="preserve">Capacitación a los supervisores sobre la labor efectiva 
Verificar en cada informe de actividades o acta de obra el cumplimiento de las especificaciones técnicas o esenciaes contratadas </t>
  </si>
  <si>
    <t xml:space="preserve">Listados de asistencia
Citaciones a capacitación
Informe de actiidades </t>
  </si>
  <si>
    <t xml:space="preserve">Inadecuada   elaboracion de los  contratos, no requerir la respectiva documentación para la realización de cada uno de los contratos, omisión y demora en la entrega de información para la realización de los contratos, falta de verificacion de lista de chequeo.
Ejecucion  de contratos  sin la competencia o sin la aplicación de cada una de las modalidades de contratación definidas en la ley.
</t>
  </si>
  <si>
    <t>Beneficio personal o de un  tercero
Por presión de superiores u otros 
No ejercer sobre los contratos  la respectiva  interventoria o la supervisión de acuerdo con lo establecido en la normatividad vigente.
Los  contratistas no cumplen con lo establecido en cada uno de los contratos suscritos con la administracion municipal.</t>
  </si>
  <si>
    <t xml:space="preserve">Secretaría General </t>
  </si>
  <si>
    <t xml:space="preserve">Evaluación del cumplimiento de la documentación requerida para el proceso de contratación por parte del rol jurídico y rol técnico </t>
  </si>
  <si>
    <t>Inicio de procesos de Responsabilidad fiscal, penal y disciplinaria por parte de los entes de control.</t>
  </si>
  <si>
    <t>Oficina de Comunicaciones y Tics</t>
  </si>
  <si>
    <t xml:space="preserve">Se realiza capacitación al personal designado de recepcionar la correspondencia con el fin de evitarla falta de confidencialidad
Implementación del Plan de Seguridad y Privacidad de la Información y el Plan Tratamiento de Riesgos de Seguridad y Privacidad de la Información </t>
  </si>
  <si>
    <t xml:space="preserve">Plataforma SECOP II
Carpetas Contractuales
Informe de Evaluación Prestación de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</si>
</sst>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b/>
      <sz val="14"/>
      <color indexed="81"/>
      <name val="Arial"/>
      <family val="2"/>
    </font>
    <font>
      <sz val="14"/>
      <color indexed="81"/>
      <name val="Arial"/>
      <family val="2"/>
    </font>
    <font>
      <b/>
      <u/>
      <sz val="14"/>
      <color indexed="81"/>
      <name val="Arial"/>
      <family val="2"/>
    </font>
    <font>
      <sz val="9"/>
      <color indexed="81"/>
      <name val="Tahoma"/>
      <family val="2"/>
    </font>
    <font>
      <sz val="9"/>
      <color indexed="81"/>
      <name val="Arial"/>
      <family val="2"/>
    </font>
    <font>
      <b/>
      <sz val="14"/>
      <color rgb="FF000000"/>
      <name val="Arial"/>
      <family val="2"/>
    </font>
    <font>
      <sz val="14"/>
      <color rgb="FF000000"/>
      <name val="Arial"/>
      <family val="2"/>
    </font>
    <font>
      <sz val="11"/>
      <color rgb="FF000000"/>
      <name val="Tahoma"/>
      <family val="2"/>
    </font>
    <font>
      <b/>
      <sz val="12"/>
      <color theme="1"/>
      <name val="Arial"/>
      <family val="2"/>
    </font>
    <font>
      <b/>
      <sz val="10"/>
      <name val="Arial"/>
      <family val="2"/>
    </font>
    <font>
      <sz val="10"/>
      <color theme="1"/>
      <name val="Arial"/>
      <family val="2"/>
    </font>
    <font>
      <b/>
      <sz val="10"/>
      <color theme="1"/>
      <name val="Arial"/>
      <family val="2"/>
    </font>
    <font>
      <sz val="12"/>
      <color theme="1"/>
      <name val="Arial"/>
      <family val="2"/>
    </font>
    <font>
      <sz val="10"/>
      <name val="Arial"/>
      <family val="2"/>
    </font>
    <font>
      <sz val="20"/>
      <color theme="1"/>
      <name val="Arial"/>
      <family val="2"/>
    </font>
    <font>
      <b/>
      <sz val="20"/>
      <color theme="1"/>
      <name val="Arial"/>
      <family val="2"/>
    </font>
    <font>
      <b/>
      <sz val="11"/>
      <color rgb="FF000000"/>
      <name val="Arial"/>
    </font>
    <font>
      <sz val="11"/>
      <color rgb="FF000000"/>
      <name val="Arial"/>
    </font>
    <font>
      <sz val="10"/>
      <color rgb="FF000000"/>
      <name val="Arial"/>
    </font>
    <font>
      <sz val="11"/>
      <color rgb="FF000000"/>
      <name val="Arial"/>
      <family val="2"/>
    </font>
    <font>
      <b/>
      <sz val="11"/>
      <color rgb="FF000000"/>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rgb="FF00CCFF"/>
        <bgColor indexed="64"/>
      </patternFill>
    </fill>
    <fill>
      <patternFill patternType="solid">
        <fgColor rgb="FF00B0F0"/>
        <bgColor indexed="64"/>
      </patternFill>
    </fill>
    <fill>
      <patternFill patternType="solid">
        <fgColor theme="4" tint="0.39997558519241921"/>
        <bgColor indexed="64"/>
      </patternFill>
    </fill>
    <fill>
      <patternFill patternType="solid">
        <fgColor rgb="FF99CC00"/>
        <bgColor indexed="64"/>
      </patternFill>
    </fill>
    <fill>
      <patternFill patternType="solid">
        <fgColor rgb="FFFFFFCC"/>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0"/>
        <bgColor indexed="64"/>
      </patternFill>
    </fill>
    <fill>
      <patternFill patternType="solid">
        <fgColor rgb="FFFFFFFF"/>
        <bgColor indexed="64"/>
      </patternFill>
    </fill>
  </fills>
  <borders count="8">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77">
    <xf numFmtId="0" fontId="0" fillId="0" borderId="0" xfId="0"/>
    <xf numFmtId="0" fontId="11" fillId="0" borderId="0" xfId="0" applyFont="1"/>
    <xf numFmtId="0" fontId="10" fillId="5" borderId="2" xfId="0" applyFont="1" applyFill="1" applyBorder="1" applyAlignment="1" applyProtection="1">
      <alignment horizontal="left" vertical="center" wrapText="1"/>
      <protection locked="0"/>
    </xf>
    <xf numFmtId="0" fontId="10" fillId="6" borderId="2" xfId="0" applyFont="1" applyFill="1" applyBorder="1" applyAlignment="1" applyProtection="1">
      <alignment horizontal="center" vertical="center" wrapText="1"/>
      <protection locked="0"/>
    </xf>
    <xf numFmtId="1" fontId="10" fillId="6" borderId="2" xfId="0" applyNumberFormat="1" applyFont="1" applyFill="1" applyBorder="1" applyAlignment="1" applyProtection="1">
      <alignment horizontal="center" vertical="center" wrapText="1"/>
      <protection locked="0"/>
    </xf>
    <xf numFmtId="0" fontId="11" fillId="0" borderId="2" xfId="0" applyFont="1" applyBorder="1" applyAlignment="1">
      <alignment horizontal="left" vertical="center" wrapText="1"/>
    </xf>
    <xf numFmtId="0" fontId="14" fillId="9" borderId="2" xfId="0" applyFont="1" applyFill="1" applyBorder="1" applyAlignment="1">
      <alignment horizontal="left" vertical="center" wrapText="1"/>
    </xf>
    <xf numFmtId="0" fontId="14" fillId="10" borderId="2" xfId="0" applyFont="1" applyFill="1" applyBorder="1" applyAlignment="1" applyProtection="1">
      <alignment vertical="center" wrapText="1"/>
      <protection locked="0"/>
    </xf>
    <xf numFmtId="0" fontId="14" fillId="9" borderId="2" xfId="0" applyFont="1" applyFill="1" applyBorder="1" applyAlignment="1">
      <alignment vertical="center" wrapText="1"/>
    </xf>
    <xf numFmtId="0" fontId="14" fillId="9" borderId="2" xfId="0" applyFont="1" applyFill="1" applyBorder="1" applyAlignment="1">
      <alignment horizontal="center" vertical="center" wrapText="1"/>
    </xf>
    <xf numFmtId="0" fontId="14" fillId="10" borderId="2" xfId="0" applyFont="1" applyFill="1" applyBorder="1" applyAlignment="1">
      <alignment vertical="center" wrapText="1"/>
    </xf>
    <xf numFmtId="0" fontId="10" fillId="9"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1" fillId="0" borderId="2" xfId="0" applyFont="1" applyBorder="1" applyAlignment="1">
      <alignment vertical="center" wrapText="1"/>
    </xf>
    <xf numFmtId="0" fontId="14" fillId="9" borderId="2" xfId="0" applyFont="1" applyFill="1" applyBorder="1" applyAlignment="1">
      <alignment horizontal="justify" vertical="center" wrapText="1"/>
    </xf>
    <xf numFmtId="1" fontId="14" fillId="0" borderId="2" xfId="0" applyNumberFormat="1" applyFont="1" applyBorder="1" applyAlignment="1">
      <alignment horizontal="center" vertical="center" wrapText="1"/>
    </xf>
    <xf numFmtId="0" fontId="14" fillId="0" borderId="2" xfId="0" applyFont="1" applyBorder="1" applyAlignment="1">
      <alignment vertical="center" wrapText="1"/>
    </xf>
    <xf numFmtId="0" fontId="14" fillId="10" borderId="2" xfId="0" applyFont="1" applyFill="1" applyBorder="1" applyAlignment="1" applyProtection="1">
      <alignment horizontal="left" vertical="center" wrapText="1"/>
      <protection locked="0"/>
    </xf>
    <xf numFmtId="0" fontId="11" fillId="0" borderId="0" xfId="0" applyFont="1" applyAlignment="1">
      <alignment horizontal="center"/>
    </xf>
    <xf numFmtId="0" fontId="10" fillId="2" borderId="2" xfId="0" applyFont="1" applyFill="1" applyBorder="1" applyAlignment="1" applyProtection="1">
      <alignment vertical="center" wrapText="1"/>
      <protection locked="0"/>
    </xf>
    <xf numFmtId="0" fontId="18" fillId="0" borderId="2" xfId="0" applyFont="1" applyBorder="1" applyAlignment="1">
      <alignment horizontal="left" vertical="top" wrapText="1"/>
    </xf>
    <xf numFmtId="0" fontId="18" fillId="0" borderId="2" xfId="0" applyFont="1" applyBorder="1" applyAlignment="1">
      <alignment vertical="top" wrapText="1"/>
    </xf>
    <xf numFmtId="0" fontId="17" fillId="0" borderId="2" xfId="0" applyFont="1" applyBorder="1" applyAlignment="1">
      <alignment vertical="top" wrapText="1"/>
    </xf>
    <xf numFmtId="0" fontId="12" fillId="8" borderId="3" xfId="0" applyFont="1" applyFill="1" applyBorder="1" applyAlignment="1">
      <alignment horizontal="center" vertical="center" wrapText="1"/>
    </xf>
    <xf numFmtId="0" fontId="11" fillId="0" borderId="3" xfId="0" applyFont="1" applyBorder="1"/>
    <xf numFmtId="0" fontId="18" fillId="0" borderId="3" xfId="0" applyFont="1" applyBorder="1" applyAlignment="1">
      <alignment horizontal="center" vertical="top" wrapText="1"/>
    </xf>
    <xf numFmtId="0" fontId="17" fillId="11" borderId="3" xfId="0" applyFont="1" applyFill="1" applyBorder="1" applyAlignment="1">
      <alignment horizontal="center" vertical="top" wrapText="1"/>
    </xf>
    <xf numFmtId="0" fontId="0" fillId="0" borderId="3" xfId="0" applyBorder="1"/>
    <xf numFmtId="0" fontId="17" fillId="0" borderId="3" xfId="0" applyFont="1" applyBorder="1" applyAlignment="1">
      <alignment horizontal="center" vertical="top" wrapText="1"/>
    </xf>
    <xf numFmtId="0" fontId="10" fillId="7" borderId="4" xfId="0" applyFont="1" applyFill="1" applyBorder="1" applyAlignment="1" applyProtection="1">
      <alignment horizontal="center" vertical="center" wrapText="1"/>
      <protection locked="0"/>
    </xf>
    <xf numFmtId="0" fontId="10" fillId="0" borderId="4" xfId="0" applyFont="1" applyBorder="1" applyAlignment="1">
      <alignment horizontal="center" vertical="center" wrapText="1"/>
    </xf>
    <xf numFmtId="0" fontId="12" fillId="8" borderId="5" xfId="0" applyFont="1" applyFill="1" applyBorder="1" applyAlignment="1">
      <alignment horizontal="center" vertical="center" wrapText="1"/>
    </xf>
    <xf numFmtId="0" fontId="18" fillId="0" borderId="5" xfId="0" applyFont="1" applyBorder="1" applyAlignment="1">
      <alignment horizontal="left" vertical="top" wrapText="1"/>
    </xf>
    <xf numFmtId="0" fontId="18" fillId="0" borderId="5" xfId="0" applyFont="1" applyBorder="1" applyAlignment="1">
      <alignment vertical="top" wrapText="1"/>
    </xf>
    <xf numFmtId="0" fontId="17" fillId="0" borderId="5" xfId="0" applyFont="1" applyBorder="1" applyAlignment="1">
      <alignment vertical="top" wrapText="1"/>
    </xf>
    <xf numFmtId="0" fontId="20" fillId="0" borderId="2" xfId="0" applyFont="1" applyBorder="1" applyAlignment="1">
      <alignment vertical="top" wrapText="1"/>
    </xf>
    <xf numFmtId="0" fontId="11" fillId="0" borderId="7" xfId="0" applyFont="1" applyBorder="1"/>
    <xf numFmtId="0" fontId="18" fillId="0" borderId="6" xfId="0" applyFont="1" applyBorder="1" applyAlignment="1">
      <alignment horizontal="center" vertical="top" wrapText="1"/>
    </xf>
    <xf numFmtId="0" fontId="18" fillId="0" borderId="0" xfId="0" applyFont="1" applyAlignment="1">
      <alignment vertical="top" wrapText="1"/>
    </xf>
    <xf numFmtId="0" fontId="19" fillId="0" borderId="2" xfId="0" applyFont="1" applyBorder="1" applyAlignment="1">
      <alignment horizontal="left" vertical="top" wrapText="1"/>
    </xf>
    <xf numFmtId="0" fontId="10" fillId="7" borderId="2" xfId="0" applyFont="1" applyFill="1" applyBorder="1" applyAlignment="1" applyProtection="1">
      <alignment horizontal="center" vertical="center" wrapText="1"/>
      <protection locked="0"/>
    </xf>
    <xf numFmtId="0" fontId="10" fillId="5"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0" fontId="10" fillId="4" borderId="2" xfId="0" applyFont="1" applyFill="1" applyBorder="1" applyAlignment="1" applyProtection="1">
      <alignment horizontal="center" vertical="center" wrapText="1"/>
      <protection locked="0"/>
    </xf>
    <xf numFmtId="0" fontId="12" fillId="8" borderId="2" xfId="0" applyFont="1" applyFill="1" applyBorder="1" applyAlignment="1">
      <alignment horizontal="center" vertical="center" wrapText="1"/>
    </xf>
    <xf numFmtId="0" fontId="11" fillId="0" borderId="0" xfId="0" applyFont="1" applyAlignment="1">
      <alignment wrapText="1"/>
    </xf>
    <xf numFmtId="0" fontId="11" fillId="0" borderId="2" xfId="0" applyFont="1" applyFill="1" applyBorder="1" applyAlignment="1">
      <alignment horizontal="left" vertical="center" wrapText="1"/>
    </xf>
    <xf numFmtId="0" fontId="14" fillId="0" borderId="2" xfId="0" applyFont="1" applyFill="1" applyBorder="1" applyAlignment="1" applyProtection="1">
      <alignment vertical="center" wrapText="1"/>
      <protection locked="0"/>
    </xf>
    <xf numFmtId="0" fontId="14" fillId="0" borderId="2" xfId="0" applyFont="1" applyFill="1" applyBorder="1" applyAlignment="1">
      <alignment vertical="center" wrapText="1"/>
    </xf>
    <xf numFmtId="0" fontId="14"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1" fillId="0" borderId="2" xfId="0" applyFont="1" applyFill="1" applyBorder="1" applyAlignment="1">
      <alignment vertical="center" wrapText="1"/>
    </xf>
    <xf numFmtId="0" fontId="14" fillId="0" borderId="2" xfId="0" applyFont="1" applyFill="1" applyBorder="1" applyAlignment="1">
      <alignment horizontal="justify" vertical="center" wrapText="1"/>
    </xf>
    <xf numFmtId="1" fontId="14" fillId="0" borderId="2"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20" fillId="0" borderId="3" xfId="0" applyFont="1" applyFill="1" applyBorder="1" applyAlignment="1">
      <alignment horizontal="center" vertical="top" wrapText="1"/>
    </xf>
    <xf numFmtId="0" fontId="20" fillId="0" borderId="5" xfId="0" applyFont="1" applyFill="1" applyBorder="1" applyAlignment="1">
      <alignment horizontal="left" vertical="top" wrapText="1"/>
    </xf>
    <xf numFmtId="0" fontId="20" fillId="0" borderId="2" xfId="0" applyFont="1" applyFill="1" applyBorder="1" applyAlignment="1">
      <alignment horizontal="left" vertical="top" wrapText="1"/>
    </xf>
    <xf numFmtId="0" fontId="11" fillId="0" borderId="0" xfId="0" applyFont="1" applyFill="1"/>
    <xf numFmtId="0" fontId="14" fillId="0" borderId="2" xfId="0" applyFont="1" applyFill="1" applyBorder="1" applyAlignment="1">
      <alignment vertical="top" wrapText="1"/>
    </xf>
    <xf numFmtId="0" fontId="18" fillId="0" borderId="3" xfId="0" applyFont="1" applyFill="1" applyBorder="1" applyAlignment="1">
      <alignment horizontal="center" vertical="top" wrapText="1"/>
    </xf>
    <xf numFmtId="0" fontId="21" fillId="0" borderId="5" xfId="0" applyFont="1" applyFill="1" applyBorder="1" applyAlignment="1">
      <alignment horizontal="left" vertical="top" wrapText="1"/>
    </xf>
    <xf numFmtId="0" fontId="21" fillId="0" borderId="2" xfId="0" applyFont="1" applyFill="1" applyBorder="1" applyAlignment="1">
      <alignment horizontal="left" vertical="top" wrapText="1"/>
    </xf>
    <xf numFmtId="0" fontId="10" fillId="6" borderId="2" xfId="0" applyFont="1" applyFill="1" applyBorder="1" applyAlignment="1" applyProtection="1">
      <alignment horizontal="center" vertical="center"/>
      <protection locked="0"/>
    </xf>
    <xf numFmtId="0" fontId="10" fillId="7" borderId="2" xfId="0" applyFont="1" applyFill="1" applyBorder="1" applyAlignment="1" applyProtection="1">
      <alignment horizontal="center" vertical="center" wrapText="1"/>
      <protection locked="0"/>
    </xf>
    <xf numFmtId="0" fontId="12" fillId="8" borderId="2" xfId="0" applyFont="1" applyFill="1" applyBorder="1" applyAlignment="1">
      <alignment horizontal="center" vertical="center"/>
    </xf>
    <xf numFmtId="0" fontId="11" fillId="0" borderId="2" xfId="0" applyFont="1" applyBorder="1" applyAlignment="1">
      <alignment horizontal="center"/>
    </xf>
    <xf numFmtId="0" fontId="16" fillId="0" borderId="2" xfId="0" applyFont="1" applyBorder="1" applyAlignment="1">
      <alignment horizontal="center" vertical="center"/>
    </xf>
    <xf numFmtId="0" fontId="15" fillId="0" borderId="2" xfId="0" applyFont="1" applyBorder="1" applyAlignment="1">
      <alignment horizontal="center" vertical="center"/>
    </xf>
    <xf numFmtId="0" fontId="13" fillId="0" borderId="2" xfId="0" applyFont="1" applyBorder="1" applyAlignment="1">
      <alignment horizontal="left" vertical="center"/>
    </xf>
    <xf numFmtId="0" fontId="9" fillId="0" borderId="2" xfId="0" applyFont="1" applyBorder="1" applyAlignment="1">
      <alignment horizontal="left" vertical="center"/>
    </xf>
    <xf numFmtId="0" fontId="11" fillId="0" borderId="1" xfId="0" applyFont="1" applyBorder="1" applyAlignment="1">
      <alignment horizontal="center"/>
    </xf>
    <xf numFmtId="0" fontId="10" fillId="5" borderId="2"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0" fontId="10" fillId="4" borderId="2" xfId="0" applyFont="1" applyFill="1" applyBorder="1" applyAlignment="1" applyProtection="1">
      <alignment horizontal="center" vertical="center" wrapText="1"/>
      <protection locked="0"/>
    </xf>
  </cellXfs>
  <cellStyles count="1">
    <cellStyle name="Normal" xfId="0" builtinId="0"/>
  </cellStyles>
  <dxfs count="122">
    <dxf>
      <font>
        <color theme="0"/>
      </font>
    </dxf>
    <dxf>
      <fill>
        <patternFill>
          <bgColor rgb="FFFF0000"/>
        </patternFill>
      </fill>
    </dxf>
    <dxf>
      <fill>
        <patternFill>
          <bgColor theme="9" tint="0.39994506668294322"/>
        </patternFill>
      </fill>
    </dxf>
    <dxf>
      <fill>
        <patternFill>
          <bgColor rgb="FFFFFF00"/>
        </patternFill>
      </fill>
    </dxf>
    <dxf>
      <fill>
        <patternFill>
          <bgColor rgb="FF66FF33"/>
        </patternFill>
      </fill>
    </dxf>
    <dxf>
      <fill>
        <patternFill>
          <bgColor rgb="FFFF0000"/>
        </patternFill>
      </fill>
    </dxf>
    <dxf>
      <fill>
        <patternFill>
          <bgColor theme="9" tint="0.39994506668294322"/>
        </patternFill>
      </fill>
    </dxf>
    <dxf>
      <fill>
        <patternFill>
          <bgColor rgb="FFFFFF00"/>
        </patternFill>
      </fill>
    </dxf>
    <dxf>
      <fill>
        <patternFill>
          <bgColor rgb="FF66FF33"/>
        </patternFill>
      </fill>
    </dxf>
    <dxf>
      <fill>
        <patternFill>
          <bgColor rgb="FFFF0000"/>
        </patternFill>
      </fill>
    </dxf>
    <dxf>
      <fill>
        <patternFill>
          <bgColor theme="9" tint="0.39994506668294322"/>
        </patternFill>
      </fill>
    </dxf>
    <dxf>
      <fill>
        <patternFill>
          <bgColor rgb="FFFFFF00"/>
        </patternFill>
      </fill>
    </dxf>
    <dxf>
      <fill>
        <patternFill>
          <bgColor rgb="FF66FF33"/>
        </patternFill>
      </fill>
    </dxf>
    <dxf>
      <fill>
        <patternFill>
          <bgColor rgb="FFFF0000"/>
        </patternFill>
      </fill>
    </dxf>
    <dxf>
      <fill>
        <patternFill>
          <bgColor theme="9" tint="0.39994506668294322"/>
        </patternFill>
      </fill>
    </dxf>
    <dxf>
      <fill>
        <patternFill>
          <bgColor rgb="FFFFFF00"/>
        </patternFill>
      </fill>
    </dxf>
    <dxf>
      <fill>
        <patternFill>
          <bgColor rgb="FF66FF33"/>
        </patternFill>
      </fill>
    </dxf>
    <dxf>
      <fill>
        <patternFill>
          <bgColor rgb="FFFF0000"/>
        </patternFill>
      </fill>
    </dxf>
    <dxf>
      <fill>
        <patternFill>
          <bgColor theme="9" tint="0.39994506668294322"/>
        </patternFill>
      </fill>
    </dxf>
    <dxf>
      <fill>
        <patternFill>
          <bgColor rgb="FFFFFF00"/>
        </patternFill>
      </fill>
    </dxf>
    <dxf>
      <fill>
        <patternFill>
          <bgColor rgb="FF66FF33"/>
        </patternFill>
      </fill>
    </dxf>
    <dxf>
      <fill>
        <patternFill>
          <bgColor rgb="FFFF0000"/>
        </patternFill>
      </fill>
    </dxf>
    <dxf>
      <fill>
        <patternFill>
          <bgColor theme="5" tint="0.39994506668294322"/>
        </patternFill>
      </fill>
    </dxf>
    <dxf>
      <fill>
        <patternFill>
          <bgColor rgb="FFFFFF00"/>
        </patternFill>
      </fill>
    </dxf>
    <dxf>
      <fill>
        <patternFill>
          <bgColor rgb="FF66FF33"/>
        </patternFill>
      </fill>
    </dxf>
    <dxf>
      <fill>
        <patternFill>
          <bgColor rgb="FF92D050"/>
        </patternFill>
      </fill>
    </dxf>
    <dxf>
      <fill>
        <patternFill>
          <bgColor rgb="FFC00000"/>
        </patternFill>
      </fill>
    </dxf>
    <dxf>
      <fill>
        <patternFill>
          <bgColor rgb="FFFABF8F"/>
        </patternFill>
      </fill>
    </dxf>
    <dxf>
      <font>
        <color theme="0"/>
      </font>
    </dxf>
    <dxf>
      <fill>
        <patternFill>
          <bgColor rgb="FFFF0000"/>
        </patternFill>
      </fill>
    </dxf>
    <dxf>
      <fill>
        <patternFill>
          <bgColor theme="9" tint="0.39994506668294322"/>
        </patternFill>
      </fill>
    </dxf>
    <dxf>
      <fill>
        <patternFill>
          <bgColor rgb="FFFFFF00"/>
        </patternFill>
      </fill>
    </dxf>
    <dxf>
      <fill>
        <patternFill>
          <bgColor rgb="FF66FF33"/>
        </patternFill>
      </fill>
    </dxf>
    <dxf>
      <fill>
        <patternFill>
          <bgColor rgb="FF92D050"/>
        </patternFill>
      </fill>
    </dxf>
    <dxf>
      <fill>
        <patternFill>
          <bgColor rgb="FFC00000"/>
        </patternFill>
      </fill>
    </dxf>
    <dxf>
      <fill>
        <patternFill>
          <bgColor rgb="FFFABF8F"/>
        </patternFill>
      </fill>
    </dxf>
    <dxf>
      <fill>
        <patternFill>
          <bgColor rgb="FF92D050"/>
        </patternFill>
      </fill>
    </dxf>
    <dxf>
      <fill>
        <patternFill>
          <bgColor rgb="FFC00000"/>
        </patternFill>
      </fill>
    </dxf>
    <dxf>
      <fill>
        <patternFill>
          <bgColor rgb="FFFABF8F"/>
        </patternFill>
      </fill>
    </dxf>
    <dxf>
      <fill>
        <patternFill>
          <bgColor rgb="FFFF0000"/>
        </patternFill>
      </fill>
    </dxf>
    <dxf>
      <fill>
        <patternFill>
          <bgColor theme="5" tint="0.39994506668294322"/>
        </patternFill>
      </fill>
    </dxf>
    <dxf>
      <fill>
        <patternFill>
          <bgColor rgb="FFFFFF00"/>
        </patternFill>
      </fill>
    </dxf>
    <dxf>
      <fill>
        <patternFill>
          <bgColor rgb="FF66FF33"/>
        </patternFill>
      </fill>
    </dxf>
    <dxf>
      <fill>
        <patternFill>
          <bgColor rgb="FF92D050"/>
        </patternFill>
      </fill>
    </dxf>
    <dxf>
      <fill>
        <patternFill>
          <bgColor rgb="FFC00000"/>
        </patternFill>
      </fill>
    </dxf>
    <dxf>
      <fill>
        <patternFill>
          <bgColor rgb="FFFABF8F"/>
        </patternFill>
      </fill>
    </dxf>
    <dxf>
      <font>
        <color theme="0"/>
      </font>
    </dxf>
    <dxf>
      <fill>
        <patternFill>
          <bgColor rgb="FFFF0000"/>
        </patternFill>
      </fill>
    </dxf>
    <dxf>
      <fill>
        <patternFill>
          <bgColor theme="5" tint="0.39994506668294322"/>
        </patternFill>
      </fill>
    </dxf>
    <dxf>
      <fill>
        <patternFill>
          <bgColor rgb="FFFFFF00"/>
        </patternFill>
      </fill>
    </dxf>
    <dxf>
      <fill>
        <patternFill>
          <bgColor rgb="FF66FF33"/>
        </patternFill>
      </fill>
    </dxf>
    <dxf>
      <fill>
        <patternFill>
          <bgColor rgb="FF92D050"/>
        </patternFill>
      </fill>
    </dxf>
    <dxf>
      <fill>
        <patternFill>
          <bgColor rgb="FFC00000"/>
        </patternFill>
      </fill>
    </dxf>
    <dxf>
      <fill>
        <patternFill>
          <bgColor rgb="FFFABF8F"/>
        </patternFill>
      </fill>
    </dxf>
    <dxf>
      <fill>
        <patternFill>
          <bgColor rgb="FFFF0000"/>
        </patternFill>
      </fill>
    </dxf>
    <dxf>
      <fill>
        <patternFill>
          <bgColor theme="9" tint="0.39994506668294322"/>
        </patternFill>
      </fill>
    </dxf>
    <dxf>
      <fill>
        <patternFill>
          <bgColor rgb="FFFFFF00"/>
        </patternFill>
      </fill>
    </dxf>
    <dxf>
      <fill>
        <patternFill>
          <bgColor rgb="FF66FF33"/>
        </patternFill>
      </fill>
    </dxf>
    <dxf>
      <fill>
        <patternFill>
          <bgColor rgb="FF92D050"/>
        </patternFill>
      </fill>
    </dxf>
    <dxf>
      <fill>
        <patternFill>
          <bgColor rgb="FFC00000"/>
        </patternFill>
      </fill>
    </dxf>
    <dxf>
      <fill>
        <patternFill>
          <bgColor rgb="FFFABF8F"/>
        </patternFill>
      </fill>
    </dxf>
    <dxf>
      <fill>
        <patternFill>
          <bgColor rgb="FF92D050"/>
        </patternFill>
      </fill>
    </dxf>
    <dxf>
      <fill>
        <patternFill>
          <bgColor rgb="FFC00000"/>
        </patternFill>
      </fill>
    </dxf>
    <dxf>
      <fill>
        <patternFill>
          <bgColor rgb="FFFABF8F"/>
        </patternFill>
      </fill>
    </dxf>
    <dxf>
      <fill>
        <patternFill>
          <bgColor rgb="FFFF0000"/>
        </patternFill>
      </fill>
    </dxf>
    <dxf>
      <fill>
        <patternFill>
          <bgColor theme="5" tint="0.39994506668294322"/>
        </patternFill>
      </fill>
    </dxf>
    <dxf>
      <fill>
        <patternFill>
          <bgColor rgb="FFFFFF00"/>
        </patternFill>
      </fill>
    </dxf>
    <dxf>
      <fill>
        <patternFill>
          <bgColor rgb="FF66FF33"/>
        </patternFill>
      </fill>
    </dxf>
    <dxf>
      <fill>
        <patternFill>
          <bgColor rgb="FF92D050"/>
        </patternFill>
      </fill>
    </dxf>
    <dxf>
      <fill>
        <patternFill>
          <bgColor rgb="FFC00000"/>
        </patternFill>
      </fill>
    </dxf>
    <dxf>
      <fill>
        <patternFill>
          <bgColor rgb="FFFABF8F"/>
        </patternFill>
      </fill>
    </dxf>
    <dxf>
      <fill>
        <patternFill>
          <bgColor rgb="FFFF0000"/>
        </patternFill>
      </fill>
    </dxf>
    <dxf>
      <fill>
        <patternFill>
          <bgColor theme="9" tint="0.39994506668294322"/>
        </patternFill>
      </fill>
    </dxf>
    <dxf>
      <fill>
        <patternFill>
          <bgColor rgb="FFFFFF00"/>
        </patternFill>
      </fill>
    </dxf>
    <dxf>
      <fill>
        <patternFill>
          <bgColor rgb="FF66FF33"/>
        </patternFill>
      </fill>
    </dxf>
    <dxf>
      <fill>
        <patternFill>
          <bgColor rgb="FFFF0000"/>
        </patternFill>
      </fill>
    </dxf>
    <dxf>
      <fill>
        <patternFill>
          <bgColor theme="9" tint="0.39994506668294322"/>
        </patternFill>
      </fill>
    </dxf>
    <dxf>
      <fill>
        <patternFill>
          <bgColor rgb="FFFFFF00"/>
        </patternFill>
      </fill>
    </dxf>
    <dxf>
      <fill>
        <patternFill>
          <bgColor rgb="FF66FF33"/>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rgb="FF92D050"/>
        </patternFill>
      </fill>
    </dxf>
    <dxf>
      <fill>
        <patternFill>
          <bgColor rgb="FFC00000"/>
        </patternFill>
      </fill>
    </dxf>
    <dxf>
      <fill>
        <patternFill>
          <bgColor rgb="FFFABF8F"/>
        </patternFill>
      </fill>
    </dxf>
    <dxf>
      <font>
        <color theme="0"/>
      </font>
    </dxf>
    <dxf>
      <fill>
        <patternFill>
          <bgColor rgb="FFFF0000"/>
        </patternFill>
      </fill>
    </dxf>
    <dxf>
      <fill>
        <patternFill>
          <bgColor theme="9" tint="0.39994506668294322"/>
        </patternFill>
      </fill>
    </dxf>
    <dxf>
      <fill>
        <patternFill>
          <bgColor rgb="FFFFFF00"/>
        </patternFill>
      </fill>
    </dxf>
    <dxf>
      <fill>
        <patternFill>
          <bgColor rgb="FF66FF33"/>
        </patternFill>
      </fill>
    </dxf>
    <dxf>
      <fill>
        <patternFill>
          <bgColor rgb="FFFF0000"/>
        </patternFill>
      </fill>
    </dxf>
    <dxf>
      <fill>
        <patternFill>
          <bgColor theme="5" tint="0.39994506668294322"/>
        </patternFill>
      </fill>
    </dxf>
    <dxf>
      <fill>
        <patternFill>
          <bgColor rgb="FFFFFF00"/>
        </patternFill>
      </fill>
    </dxf>
    <dxf>
      <fill>
        <patternFill>
          <bgColor rgb="FF66FF33"/>
        </patternFill>
      </fill>
    </dxf>
    <dxf>
      <fill>
        <patternFill>
          <bgColor rgb="FF92D050"/>
        </patternFill>
      </fill>
    </dxf>
    <dxf>
      <fill>
        <patternFill>
          <bgColor rgb="FFC00000"/>
        </patternFill>
      </fill>
    </dxf>
    <dxf>
      <fill>
        <patternFill>
          <bgColor rgb="FFFABF8F"/>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dxf>
    <dxf>
      <fill>
        <patternFill>
          <bgColor rgb="FFFF0000"/>
        </patternFill>
      </fill>
    </dxf>
    <dxf>
      <fill>
        <patternFill>
          <bgColor theme="5" tint="0.39994506668294322"/>
        </patternFill>
      </fill>
    </dxf>
    <dxf>
      <fill>
        <patternFill>
          <bgColor rgb="FFFFFF00"/>
        </patternFill>
      </fill>
    </dxf>
    <dxf>
      <fill>
        <patternFill>
          <bgColor rgb="FF66FF33"/>
        </patternFill>
      </fill>
    </dxf>
    <dxf>
      <fill>
        <patternFill>
          <bgColor rgb="FF92D050"/>
        </patternFill>
      </fill>
    </dxf>
    <dxf>
      <fill>
        <patternFill>
          <bgColor rgb="FFC00000"/>
        </patternFill>
      </fill>
    </dxf>
    <dxf>
      <fill>
        <patternFill>
          <bgColor rgb="FFFABF8F"/>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dxf>
    <dxf>
      <fill>
        <patternFill>
          <bgColor rgb="FFFF0000"/>
        </patternFill>
      </fill>
    </dxf>
    <dxf>
      <fill>
        <patternFill>
          <bgColor theme="5" tint="0.39994506668294322"/>
        </patternFill>
      </fill>
    </dxf>
    <dxf>
      <fill>
        <patternFill>
          <bgColor rgb="FFFFFF00"/>
        </patternFill>
      </fill>
    </dxf>
    <dxf>
      <fill>
        <patternFill>
          <bgColor rgb="FF66FF33"/>
        </patternFill>
      </fill>
    </dxf>
    <dxf>
      <fill>
        <patternFill>
          <bgColor rgb="FF92D050"/>
        </patternFill>
      </fill>
    </dxf>
    <dxf>
      <fill>
        <patternFill>
          <bgColor rgb="FFC00000"/>
        </patternFill>
      </fill>
    </dxf>
    <dxf>
      <fill>
        <patternFill>
          <bgColor rgb="FFFABF8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552449</xdr:colOff>
      <xdr:row>0</xdr:row>
      <xdr:rowOff>57150</xdr:rowOff>
    </xdr:from>
    <xdr:to>
      <xdr:col>2</xdr:col>
      <xdr:colOff>495299</xdr:colOff>
      <xdr:row>2</xdr:row>
      <xdr:rowOff>314324</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4" y="57150"/>
          <a:ext cx="1190625" cy="101917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GOBERNACI&#211;N%20ANTIOQUIA\PROCESO%20FORTALECIMIENTO%20-%20FIPC\Actualizacion%20Riesgos\Actualizaci&#243;n%20Riesgos%202020\Formato%20Matriz%20de%20Riesgos%20y%20Oportunidades%20FIP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strid.gonzalez/Desktop/ACTIVIDADES%20REALIZADAS/PAAC/Matriz%20de%20riesgos%20Institucional%20Caldas%20VF%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OFA"/>
      <sheetName val="Riesgos Gestión"/>
      <sheetName val="Riesgos Corrupción"/>
      <sheetName val="Formulas"/>
      <sheetName val="Conceptos"/>
    </sheetNames>
    <sheetDataSet>
      <sheetData sheetId="0" refreshError="1"/>
      <sheetData sheetId="1" refreshError="1"/>
      <sheetData sheetId="2" refreshError="1"/>
      <sheetData sheetId="3" refreshError="1">
        <row r="5">
          <cell r="B5" t="str">
            <v>RARA VEZ</v>
          </cell>
          <cell r="C5">
            <v>1</v>
          </cell>
          <cell r="E5" t="str">
            <v>INSIGNIFICANTE</v>
          </cell>
          <cell r="F5">
            <v>1</v>
          </cell>
        </row>
        <row r="6">
          <cell r="B6" t="str">
            <v>IMPROBABLE</v>
          </cell>
          <cell r="C6">
            <v>2</v>
          </cell>
          <cell r="E6" t="str">
            <v>MENOR</v>
          </cell>
          <cell r="F6">
            <v>2</v>
          </cell>
        </row>
        <row r="7">
          <cell r="B7" t="str">
            <v>POSIBLE</v>
          </cell>
          <cell r="C7">
            <v>3</v>
          </cell>
          <cell r="E7" t="str">
            <v>MODERADO</v>
          </cell>
          <cell r="F7">
            <v>3</v>
          </cell>
        </row>
        <row r="8">
          <cell r="B8" t="str">
            <v>PROBABLE</v>
          </cell>
          <cell r="C8">
            <v>4</v>
          </cell>
          <cell r="E8" t="str">
            <v>MAYOR</v>
          </cell>
          <cell r="F8">
            <v>4</v>
          </cell>
        </row>
        <row r="9">
          <cell r="B9" t="str">
            <v>CASI SEGURO</v>
          </cell>
          <cell r="C9">
            <v>5</v>
          </cell>
          <cell r="E9" t="str">
            <v>CATASTROFICO</v>
          </cell>
          <cell r="F9">
            <v>5</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Institucional"/>
      <sheetName val="Conceptos"/>
      <sheetName val="DATOS"/>
    </sheetNames>
    <sheetDataSet>
      <sheetData sheetId="0"/>
      <sheetData sheetId="1"/>
      <sheetData sheetId="2">
        <row r="5">
          <cell r="B5" t="str">
            <v>RARA VEZ</v>
          </cell>
          <cell r="C5">
            <v>1</v>
          </cell>
          <cell r="E5" t="str">
            <v>INSIGNIFICANTE</v>
          </cell>
          <cell r="F5">
            <v>1</v>
          </cell>
          <cell r="J5" t="str">
            <v>11</v>
          </cell>
          <cell r="K5" t="str">
            <v>BAJO</v>
          </cell>
          <cell r="AB5" t="str">
            <v>Fuerte+Fuerte</v>
          </cell>
          <cell r="AC5" t="str">
            <v>Fuerte</v>
          </cell>
          <cell r="AD5">
            <v>100</v>
          </cell>
          <cell r="AN5" t="str">
            <v>Asignado</v>
          </cell>
          <cell r="AO5">
            <v>15</v>
          </cell>
          <cell r="AQ5">
            <v>1</v>
          </cell>
          <cell r="AR5" t="str">
            <v>RARA VEZ</v>
          </cell>
        </row>
        <row r="6">
          <cell r="B6" t="str">
            <v>IMPROBABLE</v>
          </cell>
          <cell r="C6">
            <v>2</v>
          </cell>
          <cell r="E6" t="str">
            <v>MENOR</v>
          </cell>
          <cell r="F6">
            <v>2</v>
          </cell>
          <cell r="J6" t="str">
            <v>12</v>
          </cell>
          <cell r="K6" t="str">
            <v>BAJO</v>
          </cell>
          <cell r="AB6" t="str">
            <v>Fuerte+Moderado</v>
          </cell>
          <cell r="AC6" t="str">
            <v>Moderado</v>
          </cell>
          <cell r="AD6">
            <v>50</v>
          </cell>
          <cell r="AN6" t="str">
            <v>No asignado</v>
          </cell>
          <cell r="AO6">
            <v>0</v>
          </cell>
          <cell r="AQ6">
            <v>2</v>
          </cell>
          <cell r="AR6" t="str">
            <v>IMPROBABLE</v>
          </cell>
        </row>
        <row r="7">
          <cell r="B7" t="str">
            <v>POSIBLE</v>
          </cell>
          <cell r="C7">
            <v>3</v>
          </cell>
          <cell r="E7" t="str">
            <v>MODERADO</v>
          </cell>
          <cell r="F7">
            <v>3</v>
          </cell>
          <cell r="J7" t="str">
            <v>13</v>
          </cell>
          <cell r="K7" t="str">
            <v>MODERADO</v>
          </cell>
          <cell r="AB7" t="str">
            <v>Fuerte+Débil</v>
          </cell>
          <cell r="AC7" t="str">
            <v>Débil</v>
          </cell>
          <cell r="AD7">
            <v>0</v>
          </cell>
          <cell r="AN7" t="str">
            <v>Adecuado</v>
          </cell>
          <cell r="AO7">
            <v>15</v>
          </cell>
          <cell r="AQ7">
            <v>3</v>
          </cell>
          <cell r="AR7" t="str">
            <v>POSIBLE</v>
          </cell>
        </row>
        <row r="8">
          <cell r="B8" t="str">
            <v>PROBABLE</v>
          </cell>
          <cell r="C8">
            <v>4</v>
          </cell>
          <cell r="E8" t="str">
            <v>MAYOR</v>
          </cell>
          <cell r="F8">
            <v>4</v>
          </cell>
          <cell r="J8" t="str">
            <v>14</v>
          </cell>
          <cell r="K8" t="str">
            <v>ALTO</v>
          </cell>
          <cell r="AB8" t="str">
            <v>Moderado+Fuerte</v>
          </cell>
          <cell r="AC8" t="str">
            <v>Moderado</v>
          </cell>
          <cell r="AD8">
            <v>50</v>
          </cell>
          <cell r="AN8" t="str">
            <v>Inadecuado</v>
          </cell>
          <cell r="AO8">
            <v>0</v>
          </cell>
          <cell r="AQ8">
            <v>4</v>
          </cell>
          <cell r="AR8" t="str">
            <v>PROBABLE</v>
          </cell>
        </row>
        <row r="9">
          <cell r="B9" t="str">
            <v>CASI SEGURO</v>
          </cell>
          <cell r="C9">
            <v>5</v>
          </cell>
          <cell r="E9" t="str">
            <v>CATASTROFICO</v>
          </cell>
          <cell r="F9">
            <v>5</v>
          </cell>
          <cell r="J9" t="str">
            <v>15</v>
          </cell>
          <cell r="K9" t="str">
            <v>ALTO</v>
          </cell>
          <cell r="AB9" t="str">
            <v>Moderado+Moderado</v>
          </cell>
          <cell r="AC9" t="str">
            <v>Moderado</v>
          </cell>
          <cell r="AD9">
            <v>50</v>
          </cell>
          <cell r="AN9" t="str">
            <v>Oportuna</v>
          </cell>
          <cell r="AO9">
            <v>15</v>
          </cell>
          <cell r="AQ9">
            <v>5</v>
          </cell>
          <cell r="AR9" t="str">
            <v>CASI SEGURO</v>
          </cell>
        </row>
        <row r="10">
          <cell r="J10" t="str">
            <v>21</v>
          </cell>
          <cell r="K10" t="str">
            <v>BAJO</v>
          </cell>
          <cell r="AB10" t="str">
            <v>Moderado+Débil</v>
          </cell>
          <cell r="AC10" t="str">
            <v>Débil</v>
          </cell>
          <cell r="AD10">
            <v>0</v>
          </cell>
          <cell r="AN10" t="str">
            <v>Inoportuna</v>
          </cell>
          <cell r="AO10">
            <v>0</v>
          </cell>
        </row>
        <row r="11">
          <cell r="J11" t="str">
            <v>22</v>
          </cell>
          <cell r="K11" t="str">
            <v>BAJO</v>
          </cell>
          <cell r="AB11" t="str">
            <v>Débil+Fuerte</v>
          </cell>
          <cell r="AC11" t="str">
            <v>Débil</v>
          </cell>
          <cell r="AD11">
            <v>0</v>
          </cell>
          <cell r="AN11" t="str">
            <v>Prevenir</v>
          </cell>
          <cell r="AO11">
            <v>15</v>
          </cell>
        </row>
        <row r="12">
          <cell r="J12" t="str">
            <v>23</v>
          </cell>
          <cell r="K12" t="str">
            <v>MODERADO</v>
          </cell>
          <cell r="AB12" t="str">
            <v>Débil+Moderado</v>
          </cell>
          <cell r="AC12" t="str">
            <v>Débil</v>
          </cell>
          <cell r="AD12">
            <v>0</v>
          </cell>
          <cell r="AN12" t="str">
            <v>Detectar</v>
          </cell>
          <cell r="AO12">
            <v>10</v>
          </cell>
        </row>
        <row r="13">
          <cell r="J13" t="str">
            <v>24</v>
          </cell>
          <cell r="K13" t="str">
            <v>ALTO</v>
          </cell>
          <cell r="AB13" t="str">
            <v>Débil+Débil</v>
          </cell>
          <cell r="AC13" t="str">
            <v>Débil</v>
          </cell>
          <cell r="AD13">
            <v>0</v>
          </cell>
          <cell r="AN13" t="str">
            <v>No es un control</v>
          </cell>
          <cell r="AO13">
            <v>0</v>
          </cell>
        </row>
        <row r="14">
          <cell r="J14" t="str">
            <v>25</v>
          </cell>
          <cell r="K14" t="str">
            <v>EXTREMO</v>
          </cell>
          <cell r="AN14" t="str">
            <v>Confiable</v>
          </cell>
          <cell r="AO14">
            <v>15</v>
          </cell>
        </row>
        <row r="15">
          <cell r="J15" t="str">
            <v>31</v>
          </cell>
          <cell r="K15" t="str">
            <v>BAJO</v>
          </cell>
          <cell r="AN15" t="str">
            <v>No confiable</v>
          </cell>
          <cell r="AO15">
            <v>0</v>
          </cell>
        </row>
        <row r="16">
          <cell r="J16" t="str">
            <v>32</v>
          </cell>
          <cell r="K16" t="str">
            <v>MODERADO</v>
          </cell>
          <cell r="AN16" t="str">
            <v>Se investigan y se resuelven oportunamente</v>
          </cell>
          <cell r="AO16">
            <v>15</v>
          </cell>
        </row>
        <row r="17">
          <cell r="J17" t="str">
            <v>33</v>
          </cell>
          <cell r="K17" t="str">
            <v>ALTO</v>
          </cell>
          <cell r="AN17" t="str">
            <v>No se investigan y se resuelven oportunamente</v>
          </cell>
          <cell r="AO17">
            <v>0</v>
          </cell>
        </row>
        <row r="18">
          <cell r="J18" t="str">
            <v>34</v>
          </cell>
          <cell r="K18" t="str">
            <v>EXTREMO</v>
          </cell>
          <cell r="AN18" t="str">
            <v>Completa</v>
          </cell>
          <cell r="AO18">
            <v>10</v>
          </cell>
        </row>
        <row r="19">
          <cell r="J19" t="str">
            <v>35</v>
          </cell>
          <cell r="K19" t="str">
            <v>EXTREMO</v>
          </cell>
          <cell r="AN19" t="str">
            <v>Incompleta</v>
          </cell>
          <cell r="AO19">
            <v>5</v>
          </cell>
        </row>
        <row r="20">
          <cell r="J20" t="str">
            <v>41</v>
          </cell>
          <cell r="K20" t="str">
            <v>MODERADO</v>
          </cell>
          <cell r="AN20" t="str">
            <v>No existe</v>
          </cell>
          <cell r="AO20">
            <v>0</v>
          </cell>
        </row>
        <row r="21">
          <cell r="J21" t="str">
            <v>42</v>
          </cell>
          <cell r="K21" t="str">
            <v>ALTO</v>
          </cell>
        </row>
        <row r="22">
          <cell r="J22" t="str">
            <v>43</v>
          </cell>
          <cell r="K22" t="str">
            <v>ALTO</v>
          </cell>
        </row>
        <row r="23">
          <cell r="J23" t="str">
            <v>44</v>
          </cell>
          <cell r="K23" t="str">
            <v>EXTREMO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02"/>
  <sheetViews>
    <sheetView tabSelected="1" view="pageBreakPreview" topLeftCell="H1" zoomScale="70" zoomScaleNormal="70" zoomScaleSheetLayoutView="70" workbookViewId="0">
      <pane ySplit="6" topLeftCell="A15" activePane="bottomLeft" state="frozen"/>
      <selection activeCell="D1" sqref="D1"/>
      <selection pane="bottomLeft" activeCell="S19" sqref="S19"/>
    </sheetView>
  </sheetViews>
  <sheetFormatPr baseColWidth="10" defaultColWidth="11.42578125" defaultRowHeight="12.75" x14ac:dyDescent="0.2"/>
  <cols>
    <col min="1" max="1" width="13.85546875" style="1" bestFit="1" customWidth="1"/>
    <col min="2" max="2" width="18.7109375" style="1" bestFit="1" customWidth="1"/>
    <col min="3" max="3" width="30.28515625" style="1" customWidth="1"/>
    <col min="4" max="4" width="29.42578125" style="1" customWidth="1"/>
    <col min="5" max="5" width="14.5703125" style="1" customWidth="1"/>
    <col min="6" max="6" width="36.42578125" style="1" customWidth="1"/>
    <col min="7" max="7" width="26.140625" style="1" customWidth="1"/>
    <col min="8" max="8" width="18.85546875" style="1" customWidth="1"/>
    <col min="9" max="9" width="16.42578125" style="1" bestFit="1" customWidth="1"/>
    <col min="10" max="10" width="14.7109375" style="1" customWidth="1"/>
    <col min="11" max="11" width="16.42578125" style="1" bestFit="1" customWidth="1"/>
    <col min="12" max="12" width="15" style="1" customWidth="1"/>
    <col min="13" max="13" width="27.28515625" style="1" bestFit="1" customWidth="1"/>
    <col min="14" max="14" width="10.85546875" style="1" bestFit="1" customWidth="1"/>
    <col min="15" max="15" width="23.85546875" style="1" customWidth="1"/>
    <col min="16" max="16" width="11.42578125" style="1"/>
    <col min="17" max="17" width="34.42578125" style="1" customWidth="1"/>
    <col min="18" max="18" width="21.5703125" style="1" customWidth="1"/>
    <col min="19" max="19" width="48.42578125" style="1" customWidth="1"/>
    <col min="20" max="20" width="10.85546875" style="1" bestFit="1" customWidth="1"/>
    <col min="21" max="21" width="11" style="1" hidden="1" customWidth="1"/>
    <col min="22" max="23" width="11.28515625" style="1" hidden="1" customWidth="1"/>
    <col min="24" max="24" width="0" style="1" hidden="1" customWidth="1"/>
    <col min="25" max="25" width="11.28515625" style="1" hidden="1" customWidth="1"/>
    <col min="26" max="26" width="0" style="1" hidden="1" customWidth="1"/>
    <col min="27" max="27" width="11.28515625" style="1" hidden="1" customWidth="1"/>
    <col min="28" max="34" width="27.28515625" style="1" hidden="1" customWidth="1"/>
    <col min="35" max="35" width="13.42578125" style="1" customWidth="1"/>
    <col min="36" max="37" width="11.42578125" style="1"/>
    <col min="38" max="38" width="10.85546875" style="1" bestFit="1" customWidth="1"/>
    <col min="39" max="39" width="22.140625" style="1" customWidth="1"/>
    <col min="40" max="40" width="16.7109375" style="1" customWidth="1"/>
    <col min="41" max="41" width="11.140625" style="1" bestFit="1" customWidth="1"/>
    <col min="42" max="42" width="15.140625" style="1" customWidth="1"/>
    <col min="43" max="43" width="19.140625" style="1" customWidth="1"/>
    <col min="44" max="44" width="12.5703125" style="1" customWidth="1"/>
    <col min="45" max="45" width="10.7109375" style="1" customWidth="1"/>
    <col min="46" max="46" width="14.7109375" style="1" customWidth="1"/>
    <col min="47" max="47" width="10.85546875" style="1" customWidth="1"/>
    <col min="48" max="48" width="18.28515625" style="1" customWidth="1"/>
    <col min="49" max="49" width="16.85546875" style="18" customWidth="1"/>
    <col min="50" max="50" width="34.7109375" style="24" bestFit="1" customWidth="1"/>
    <col min="51" max="51" width="40.42578125" style="1" customWidth="1"/>
    <col min="52" max="52" width="41.28515625" style="1" customWidth="1"/>
    <col min="53" max="16384" width="11.42578125" style="1"/>
  </cols>
  <sheetData>
    <row r="1" spans="1:52" ht="30" customHeight="1" x14ac:dyDescent="0.2">
      <c r="A1" s="67"/>
      <c r="B1" s="67"/>
      <c r="C1" s="67"/>
      <c r="D1" s="68" t="s">
        <v>0</v>
      </c>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70" t="s">
        <v>1</v>
      </c>
      <c r="AX1" s="70"/>
      <c r="AY1" s="70"/>
      <c r="AZ1" s="70"/>
    </row>
    <row r="2" spans="1:52" ht="30" customHeight="1" x14ac:dyDescent="0.2">
      <c r="A2" s="67"/>
      <c r="B2" s="67"/>
      <c r="C2" s="67"/>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71" t="s">
        <v>2</v>
      </c>
      <c r="AX2" s="71"/>
      <c r="AY2" s="71"/>
      <c r="AZ2" s="71"/>
    </row>
    <row r="3" spans="1:52" ht="30" customHeight="1" x14ac:dyDescent="0.2">
      <c r="A3" s="67"/>
      <c r="B3" s="67"/>
      <c r="C3" s="67"/>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71" t="s">
        <v>3</v>
      </c>
      <c r="AX3" s="71"/>
      <c r="AY3" s="71"/>
      <c r="AZ3" s="71"/>
    </row>
    <row r="4" spans="1:52" ht="8.25" customHeight="1" x14ac:dyDescent="0.2">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row>
    <row r="5" spans="1:52" ht="15.75" customHeight="1" x14ac:dyDescent="0.2">
      <c r="A5" s="74" t="s">
        <v>4</v>
      </c>
      <c r="B5" s="74"/>
      <c r="C5" s="75" t="s">
        <v>5</v>
      </c>
      <c r="D5" s="75"/>
      <c r="E5" s="75"/>
      <c r="F5" s="75"/>
      <c r="G5" s="75"/>
      <c r="H5" s="76" t="s">
        <v>6</v>
      </c>
      <c r="I5" s="76"/>
      <c r="J5" s="76"/>
      <c r="K5" s="76"/>
      <c r="L5" s="76"/>
      <c r="M5" s="76"/>
      <c r="N5" s="76"/>
      <c r="O5" s="73" t="s">
        <v>7</v>
      </c>
      <c r="P5" s="73"/>
      <c r="Q5" s="73"/>
      <c r="R5" s="73"/>
      <c r="S5" s="73"/>
      <c r="T5" s="73"/>
      <c r="U5" s="64" t="s">
        <v>8</v>
      </c>
      <c r="V5" s="64"/>
      <c r="W5" s="64"/>
      <c r="X5" s="64"/>
      <c r="Y5" s="64"/>
      <c r="Z5" s="64"/>
      <c r="AA5" s="64"/>
      <c r="AB5" s="64"/>
      <c r="AC5" s="64"/>
      <c r="AD5" s="64"/>
      <c r="AE5" s="64"/>
      <c r="AF5" s="64"/>
      <c r="AG5" s="64"/>
      <c r="AH5" s="64"/>
      <c r="AI5" s="64"/>
      <c r="AJ5" s="64"/>
      <c r="AK5" s="64"/>
      <c r="AL5" s="64"/>
      <c r="AM5" s="64"/>
      <c r="AN5" s="64"/>
      <c r="AO5" s="64"/>
      <c r="AP5" s="64"/>
      <c r="AQ5" s="65" t="s">
        <v>9</v>
      </c>
      <c r="AR5" s="65"/>
      <c r="AS5" s="65"/>
      <c r="AT5" s="65"/>
      <c r="AU5" s="65"/>
      <c r="AV5" s="65"/>
      <c r="AW5" s="65"/>
      <c r="AX5" s="66" t="s">
        <v>10</v>
      </c>
      <c r="AY5" s="66"/>
      <c r="AZ5" s="66"/>
    </row>
    <row r="6" spans="1:52" ht="12.75" customHeight="1" x14ac:dyDescent="0.2">
      <c r="A6" s="74"/>
      <c r="B6" s="74"/>
      <c r="C6" s="75"/>
      <c r="D6" s="75"/>
      <c r="E6" s="75"/>
      <c r="F6" s="75"/>
      <c r="G6" s="75"/>
      <c r="H6" s="76"/>
      <c r="I6" s="76"/>
      <c r="J6" s="76"/>
      <c r="K6" s="76"/>
      <c r="L6" s="76"/>
      <c r="M6" s="76"/>
      <c r="N6" s="76"/>
      <c r="O6" s="73"/>
      <c r="P6" s="73"/>
      <c r="Q6" s="73"/>
      <c r="R6" s="73"/>
      <c r="S6" s="73"/>
      <c r="T6" s="73"/>
      <c r="U6" s="64"/>
      <c r="V6" s="64"/>
      <c r="W6" s="64"/>
      <c r="X6" s="64"/>
      <c r="Y6" s="64"/>
      <c r="Z6" s="64"/>
      <c r="AA6" s="64"/>
      <c r="AB6" s="64"/>
      <c r="AC6" s="64"/>
      <c r="AD6" s="64"/>
      <c r="AE6" s="64"/>
      <c r="AF6" s="64"/>
      <c r="AG6" s="64"/>
      <c r="AH6" s="64"/>
      <c r="AI6" s="64"/>
      <c r="AJ6" s="64"/>
      <c r="AK6" s="64"/>
      <c r="AL6" s="64"/>
      <c r="AM6" s="64"/>
      <c r="AN6" s="64"/>
      <c r="AO6" s="64"/>
      <c r="AP6" s="64"/>
      <c r="AQ6" s="65"/>
      <c r="AR6" s="65"/>
      <c r="AS6" s="65"/>
      <c r="AT6" s="65"/>
      <c r="AU6" s="65"/>
      <c r="AV6" s="65"/>
      <c r="AW6" s="65"/>
      <c r="AX6" s="66"/>
      <c r="AY6" s="66"/>
      <c r="AZ6" s="66"/>
    </row>
    <row r="7" spans="1:52" s="45" customFormat="1" ht="221.25" customHeight="1" x14ac:dyDescent="0.2">
      <c r="A7" s="19" t="s">
        <v>11</v>
      </c>
      <c r="B7" s="19" t="s">
        <v>12</v>
      </c>
      <c r="C7" s="42" t="s">
        <v>13</v>
      </c>
      <c r="D7" s="42" t="s">
        <v>14</v>
      </c>
      <c r="E7" s="42" t="s">
        <v>15</v>
      </c>
      <c r="F7" s="42" t="s">
        <v>16</v>
      </c>
      <c r="G7" s="42" t="s">
        <v>17</v>
      </c>
      <c r="H7" s="43" t="s">
        <v>18</v>
      </c>
      <c r="I7" s="43" t="s">
        <v>19</v>
      </c>
      <c r="J7" s="43" t="s">
        <v>20</v>
      </c>
      <c r="K7" s="43" t="s">
        <v>21</v>
      </c>
      <c r="L7" s="43" t="s">
        <v>22</v>
      </c>
      <c r="M7" s="43" t="s">
        <v>23</v>
      </c>
      <c r="N7" s="43" t="s">
        <v>24</v>
      </c>
      <c r="O7" s="41" t="s">
        <v>25</v>
      </c>
      <c r="P7" s="2" t="s">
        <v>26</v>
      </c>
      <c r="Q7" s="41" t="s">
        <v>27</v>
      </c>
      <c r="R7" s="41" t="s">
        <v>28</v>
      </c>
      <c r="S7" s="41" t="s">
        <v>29</v>
      </c>
      <c r="T7" s="41" t="s">
        <v>30</v>
      </c>
      <c r="U7" s="3" t="s">
        <v>31</v>
      </c>
      <c r="V7" s="3" t="s">
        <v>32</v>
      </c>
      <c r="W7" s="3" t="s">
        <v>33</v>
      </c>
      <c r="X7" s="3" t="s">
        <v>34</v>
      </c>
      <c r="Y7" s="3" t="s">
        <v>35</v>
      </c>
      <c r="Z7" s="3" t="s">
        <v>36</v>
      </c>
      <c r="AA7" s="3" t="s">
        <v>37</v>
      </c>
      <c r="AB7" s="3" t="s">
        <v>31</v>
      </c>
      <c r="AC7" s="3" t="s">
        <v>32</v>
      </c>
      <c r="AD7" s="3" t="s">
        <v>33</v>
      </c>
      <c r="AE7" s="3" t="s">
        <v>34</v>
      </c>
      <c r="AF7" s="3" t="s">
        <v>35</v>
      </c>
      <c r="AG7" s="3" t="s">
        <v>36</v>
      </c>
      <c r="AH7" s="3" t="s">
        <v>37</v>
      </c>
      <c r="AI7" s="3" t="s">
        <v>38</v>
      </c>
      <c r="AJ7" s="3" t="s">
        <v>39</v>
      </c>
      <c r="AK7" s="3" t="s">
        <v>40</v>
      </c>
      <c r="AL7" s="3" t="s">
        <v>41</v>
      </c>
      <c r="AM7" s="3" t="s">
        <v>41</v>
      </c>
      <c r="AN7" s="4" t="s">
        <v>42</v>
      </c>
      <c r="AO7" s="3" t="s">
        <v>43</v>
      </c>
      <c r="AP7" s="3" t="s">
        <v>44</v>
      </c>
      <c r="AQ7" s="40" t="s">
        <v>45</v>
      </c>
      <c r="AR7" s="40" t="s">
        <v>46</v>
      </c>
      <c r="AS7" s="40" t="s">
        <v>19</v>
      </c>
      <c r="AT7" s="40" t="s">
        <v>47</v>
      </c>
      <c r="AU7" s="40" t="s">
        <v>21</v>
      </c>
      <c r="AV7" s="40" t="s">
        <v>48</v>
      </c>
      <c r="AW7" s="29" t="s">
        <v>23</v>
      </c>
      <c r="AX7" s="23" t="s">
        <v>49</v>
      </c>
      <c r="AY7" s="31" t="s">
        <v>50</v>
      </c>
      <c r="AZ7" s="44" t="s">
        <v>51</v>
      </c>
    </row>
    <row r="8" spans="1:52" ht="201.75" customHeight="1" x14ac:dyDescent="0.2">
      <c r="A8" s="5" t="s">
        <v>52</v>
      </c>
      <c r="B8" s="6" t="s">
        <v>53</v>
      </c>
      <c r="C8" s="16" t="s">
        <v>54</v>
      </c>
      <c r="D8" s="8" t="s">
        <v>55</v>
      </c>
      <c r="E8" s="9" t="s">
        <v>56</v>
      </c>
      <c r="F8" s="8" t="s">
        <v>57</v>
      </c>
      <c r="G8" s="10" t="s">
        <v>58</v>
      </c>
      <c r="H8" s="9" t="s">
        <v>59</v>
      </c>
      <c r="I8" s="9">
        <f>IFERROR(VLOOKUP(H8,[1]Formulas!$B$5:$C$9,2,),"")</f>
        <v>3</v>
      </c>
      <c r="J8" s="9" t="s">
        <v>60</v>
      </c>
      <c r="K8" s="9">
        <f>IFERROR(VLOOKUP(J8,[1]Formulas!$E$5:$F$9,2,),"")</f>
        <v>4</v>
      </c>
      <c r="L8" s="11" t="str">
        <f>IFERROR(VLOOKUP(CONCATENATE(I8:I19,K8),[2]DATOS!$J$5:$K$23,2,),"")</f>
        <v>EXTREMO</v>
      </c>
      <c r="M8" s="11">
        <f t="shared" ref="M8:M13" si="0">IFERROR(K8*I8,"")</f>
        <v>12</v>
      </c>
      <c r="N8" s="12" t="s">
        <v>61</v>
      </c>
      <c r="O8" s="8" t="s">
        <v>53</v>
      </c>
      <c r="P8" s="6" t="s">
        <v>62</v>
      </c>
      <c r="Q8" s="13" t="s">
        <v>77</v>
      </c>
      <c r="R8" s="14" t="s">
        <v>78</v>
      </c>
      <c r="S8" s="14" t="s">
        <v>77</v>
      </c>
      <c r="T8" s="8" t="s">
        <v>63</v>
      </c>
      <c r="U8" s="9" t="s">
        <v>64</v>
      </c>
      <c r="V8" s="9" t="s">
        <v>65</v>
      </c>
      <c r="W8" s="9" t="s">
        <v>66</v>
      </c>
      <c r="X8" s="9" t="s">
        <v>67</v>
      </c>
      <c r="Y8" s="9" t="s">
        <v>68</v>
      </c>
      <c r="Z8" s="9" t="s">
        <v>69</v>
      </c>
      <c r="AA8" s="9" t="s">
        <v>70</v>
      </c>
      <c r="AB8" s="12">
        <f>IFERROR(VLOOKUP(U8,[2]DATOS!$AN$5:$AO$20,2,),"")</f>
        <v>15</v>
      </c>
      <c r="AC8" s="12">
        <f>IFERROR(VLOOKUP(V8,[2]DATOS!$AN$5:$AO$20,2,),"")</f>
        <v>15</v>
      </c>
      <c r="AD8" s="12">
        <f>IFERROR(VLOOKUP(W8,[2]DATOS!$AN$5:$AO$20,2,),"")</f>
        <v>15</v>
      </c>
      <c r="AE8" s="12">
        <f>IFERROR(VLOOKUP(X8,[2]DATOS!$AN$5:$AO$20,2,),"")</f>
        <v>10</v>
      </c>
      <c r="AF8" s="12">
        <f>IFERROR(VLOOKUP(Y8,[2]DATOS!$AN$5:$AO$20,2,),"")</f>
        <v>15</v>
      </c>
      <c r="AG8" s="12">
        <f>IFERROR(VLOOKUP(Z8,[2]DATOS!$AN$5:$AO$20,2,),"")</f>
        <v>15</v>
      </c>
      <c r="AH8" s="12">
        <f>IFERROR(VLOOKUP(AA8,[2]DATOS!$AN$5:$AO$20,2,),"")</f>
        <v>10</v>
      </c>
      <c r="AI8" s="12">
        <f t="shared" ref="AI8:AI13" si="1">+SUM(AB8:AH8)</f>
        <v>95</v>
      </c>
      <c r="AJ8" s="12" t="str">
        <f t="shared" ref="AJ8:AJ11" si="2">+IF(AI8&gt;=96,"Fuerte",IF(AND(AI8&lt;96,AI8&gt;=86),"Moderado",IF(AI8&lt;=85,"Débil")))</f>
        <v>Moderado</v>
      </c>
      <c r="AK8" s="12" t="s">
        <v>71</v>
      </c>
      <c r="AL8" s="12" t="str">
        <f>IFERROR(VLOOKUP(CONCATENATE(AJ8,"+",AK8),[2]DATOS!$AB$5:$AC$13,2,),"")</f>
        <v>Moderado</v>
      </c>
      <c r="AM8" s="12">
        <f>IFERROR(VLOOKUP(AL8,[2]DATOS!$AC$5:$AD$13,2,),"")</f>
        <v>50</v>
      </c>
      <c r="AN8" s="15">
        <f t="shared" ref="AN8:AN17" si="3">+IFERROR(AVERAGE(AM8:AM16),"")</f>
        <v>72.222222222222229</v>
      </c>
      <c r="AO8" s="12" t="str">
        <f>+IF(AN8="","",IF(AN8=100,"Fuerte",IF(AND(AN8&lt;100,AN8&gt;=50),"Moderado",IF(AN8&lt;50,"Débil"))))</f>
        <v>Moderado</v>
      </c>
      <c r="AP8" s="12">
        <f>+IF(AO8="","",IF(AO8="Fuerte",2,IF(AO8="Moderado",1,IF(AO8="Débil",0))))</f>
        <v>1</v>
      </c>
      <c r="AQ8" s="12" t="str">
        <f>IFERROR(IF((AR8-AP8)&lt;=0,"RARA VEZ",VLOOKUP((AR8-AP8),[2]DATOS!$AQ$5:$AR$9,2,0)),"")</f>
        <v>IMPROBABLE</v>
      </c>
      <c r="AR8" s="12">
        <f t="shared" ref="AR8:AR13" si="4">+I8</f>
        <v>3</v>
      </c>
      <c r="AS8" s="12">
        <f>IFERROR(VLOOKUP(AQ8,[2]DATOS!$B$5:$C$9,2,),"")</f>
        <v>2</v>
      </c>
      <c r="AT8" s="12" t="str">
        <f t="shared" ref="AT8:AT17" si="5">+J8</f>
        <v>MAYOR</v>
      </c>
      <c r="AU8" s="12">
        <f>IFERROR(VLOOKUP(AT8,[2]DATOS!$E$5:$F$9,2,),"")</f>
        <v>4</v>
      </c>
      <c r="AV8" s="11" t="str">
        <f>IFERROR(VLOOKUP(CONCATENATE(AS8:AS16,AU8),[2]DATOS!$J$5:$K$23,2,),"")</f>
        <v>ALTO</v>
      </c>
      <c r="AW8" s="30">
        <f t="shared" ref="AW8:AW17" si="6">IFERROR(AU8*AS8,"")</f>
        <v>8</v>
      </c>
      <c r="AX8" s="25"/>
      <c r="AY8" s="38"/>
      <c r="AZ8" s="39"/>
    </row>
    <row r="9" spans="1:52" ht="153" x14ac:dyDescent="0.2">
      <c r="A9" s="5" t="s">
        <v>72</v>
      </c>
      <c r="B9" s="6" t="s">
        <v>73</v>
      </c>
      <c r="C9" s="16" t="s">
        <v>54</v>
      </c>
      <c r="D9" s="8" t="s">
        <v>74</v>
      </c>
      <c r="E9" s="9" t="s">
        <v>56</v>
      </c>
      <c r="F9" s="8" t="s">
        <v>75</v>
      </c>
      <c r="G9" s="10" t="s">
        <v>58</v>
      </c>
      <c r="H9" s="9" t="s">
        <v>59</v>
      </c>
      <c r="I9" s="9">
        <f>IFERROR(VLOOKUP(H9,[1]Formulas!$B$5:$C$9,2,),"")</f>
        <v>3</v>
      </c>
      <c r="J9" s="9" t="s">
        <v>60</v>
      </c>
      <c r="K9" s="9">
        <f>IFERROR(VLOOKUP(J9,[1]Formulas!$E$5:$F$9,2,),"")</f>
        <v>4</v>
      </c>
      <c r="L9" s="11" t="str">
        <f>IFERROR(VLOOKUP(CONCATENATE(I9:I20,K9),[2]DATOS!$J$5:$K$23,2,),"")</f>
        <v>EXTREMO</v>
      </c>
      <c r="M9" s="11">
        <f t="shared" si="0"/>
        <v>12</v>
      </c>
      <c r="N9" s="12" t="s">
        <v>61</v>
      </c>
      <c r="O9" s="8" t="s">
        <v>76</v>
      </c>
      <c r="P9" s="6" t="s">
        <v>62</v>
      </c>
      <c r="Q9" s="13" t="s">
        <v>77</v>
      </c>
      <c r="R9" s="14" t="s">
        <v>78</v>
      </c>
      <c r="S9" s="14" t="s">
        <v>77</v>
      </c>
      <c r="T9" s="8" t="s">
        <v>79</v>
      </c>
      <c r="U9" s="9" t="s">
        <v>64</v>
      </c>
      <c r="V9" s="9" t="s">
        <v>65</v>
      </c>
      <c r="W9" s="9" t="s">
        <v>66</v>
      </c>
      <c r="X9" s="9" t="s">
        <v>80</v>
      </c>
      <c r="Y9" s="9" t="s">
        <v>68</v>
      </c>
      <c r="Z9" s="9" t="s">
        <v>69</v>
      </c>
      <c r="AA9" s="9" t="s">
        <v>70</v>
      </c>
      <c r="AB9" s="12">
        <f>IFERROR(VLOOKUP(U9,[2]DATOS!$AN$5:$AO$20,2,),"")</f>
        <v>15</v>
      </c>
      <c r="AC9" s="12">
        <f>IFERROR(VLOOKUP(V9,[2]DATOS!$AN$5:$AO$20,2,),"")</f>
        <v>15</v>
      </c>
      <c r="AD9" s="12">
        <f>IFERROR(VLOOKUP(W9,[2]DATOS!$AN$5:$AO$20,2,),"")</f>
        <v>15</v>
      </c>
      <c r="AE9" s="12">
        <f>IFERROR(VLOOKUP(X9,[2]DATOS!$AN$5:$AO$20,2,),"")</f>
        <v>15</v>
      </c>
      <c r="AF9" s="12">
        <f>IFERROR(VLOOKUP(Y9,[2]DATOS!$AN$5:$AO$20,2,),"")</f>
        <v>15</v>
      </c>
      <c r="AG9" s="12">
        <f>IFERROR(VLOOKUP(Z9,[2]DATOS!$AN$5:$AO$20,2,),"")</f>
        <v>15</v>
      </c>
      <c r="AH9" s="12">
        <f>IFERROR(VLOOKUP(AA9,[2]DATOS!$AN$5:$AO$20,2,),"")</f>
        <v>10</v>
      </c>
      <c r="AI9" s="12">
        <f t="shared" si="1"/>
        <v>100</v>
      </c>
      <c r="AJ9" s="12" t="str">
        <f t="shared" si="2"/>
        <v>Fuerte</v>
      </c>
      <c r="AK9" s="12" t="s">
        <v>81</v>
      </c>
      <c r="AL9" s="12" t="str">
        <f>IFERROR(VLOOKUP(CONCATENATE(AJ9,"+",AK9),[2]DATOS!$AB$5:$AC$13,2,),"")</f>
        <v>Fuerte</v>
      </c>
      <c r="AM9" s="12">
        <f>IFERROR(VLOOKUP(AL9,[2]DATOS!$AC$5:$AD$13,2,),"")</f>
        <v>100</v>
      </c>
      <c r="AN9" s="15">
        <f t="shared" si="3"/>
        <v>72.222222222222229</v>
      </c>
      <c r="AO9" s="12" t="str">
        <f t="shared" ref="AO9:AO13" si="7">+IF(AN9="","",IF(AN9=100,"Fuerte",IF(AND(AN9&lt;100,AN9&gt;=50),"Moderado",IF(AN9&lt;50,"Débil"))))</f>
        <v>Moderado</v>
      </c>
      <c r="AP9" s="12">
        <f t="shared" ref="AP9:AP13" si="8">+IF(AO9="","",IF(AO9="Fuerte",2,IF(AO9="Moderado",1,IF(AO9="Débil",0))))</f>
        <v>1</v>
      </c>
      <c r="AQ9" s="12" t="str">
        <f>IFERROR(IF((AR9-AP9)&lt;=0,"RARA VEZ",VLOOKUP((AR9-AP9),[2]DATOS!$AQ$5:$AR$9,2,0)),"")</f>
        <v>IMPROBABLE</v>
      </c>
      <c r="AR9" s="12">
        <f t="shared" si="4"/>
        <v>3</v>
      </c>
      <c r="AS9" s="12">
        <f>IFERROR(VLOOKUP(AQ9,[2]DATOS!$B$5:$C$9,2,),"")</f>
        <v>2</v>
      </c>
      <c r="AT9" s="12" t="str">
        <f t="shared" si="5"/>
        <v>MAYOR</v>
      </c>
      <c r="AU9" s="12">
        <f>IFERROR(VLOOKUP(AT9,[2]DATOS!$E$5:$F$9,2,),"")</f>
        <v>4</v>
      </c>
      <c r="AV9" s="11" t="str">
        <f>IFERROR(VLOOKUP(CONCATENATE(AS9:AS17,AU9),[2]DATOS!$J$5:$K$23,2,),"")</f>
        <v>ALTO</v>
      </c>
      <c r="AW9" s="30">
        <f t="shared" si="6"/>
        <v>8</v>
      </c>
      <c r="AX9" s="25"/>
      <c r="AY9" s="32"/>
      <c r="AZ9" s="20"/>
    </row>
    <row r="10" spans="1:52" ht="152.25" customHeight="1" x14ac:dyDescent="0.2">
      <c r="A10" s="5" t="s">
        <v>82</v>
      </c>
      <c r="B10" s="6" t="s">
        <v>83</v>
      </c>
      <c r="C10" s="16" t="s">
        <v>54</v>
      </c>
      <c r="D10" s="8" t="s">
        <v>84</v>
      </c>
      <c r="E10" s="9" t="s">
        <v>56</v>
      </c>
      <c r="F10" s="8" t="s">
        <v>75</v>
      </c>
      <c r="G10" s="10" t="s">
        <v>58</v>
      </c>
      <c r="H10" s="9" t="s">
        <v>59</v>
      </c>
      <c r="I10" s="9">
        <f>IFERROR(VLOOKUP(H10,[1]Formulas!$B$5:$C$9,2,),"")</f>
        <v>3</v>
      </c>
      <c r="J10" s="9" t="s">
        <v>60</v>
      </c>
      <c r="K10" s="9">
        <f>IFERROR(VLOOKUP(J10,[1]Formulas!$E$5:$F$9,2,),"")</f>
        <v>4</v>
      </c>
      <c r="L10" s="11" t="str">
        <f>IFERROR(VLOOKUP(CONCATENATE(I10:I21,K10),[2]DATOS!$J$5:$K$23,2,),"")</f>
        <v>EXTREMO</v>
      </c>
      <c r="M10" s="11">
        <f t="shared" si="0"/>
        <v>12</v>
      </c>
      <c r="N10" s="12" t="s">
        <v>61</v>
      </c>
      <c r="O10" s="8" t="s">
        <v>83</v>
      </c>
      <c r="P10" s="6" t="s">
        <v>62</v>
      </c>
      <c r="Q10" s="13" t="s">
        <v>85</v>
      </c>
      <c r="R10" s="14" t="s">
        <v>78</v>
      </c>
      <c r="S10" s="14" t="s">
        <v>85</v>
      </c>
      <c r="T10" s="8" t="s">
        <v>79</v>
      </c>
      <c r="U10" s="9" t="s">
        <v>64</v>
      </c>
      <c r="V10" s="9" t="s">
        <v>65</v>
      </c>
      <c r="W10" s="9" t="s">
        <v>66</v>
      </c>
      <c r="X10" s="9" t="s">
        <v>80</v>
      </c>
      <c r="Y10" s="9" t="s">
        <v>68</v>
      </c>
      <c r="Z10" s="9" t="s">
        <v>69</v>
      </c>
      <c r="AA10" s="9" t="s">
        <v>70</v>
      </c>
      <c r="AB10" s="12">
        <f>IFERROR(VLOOKUP(U10,[2]DATOS!$AN$5:$AO$20,2,),"")</f>
        <v>15</v>
      </c>
      <c r="AC10" s="12">
        <f>IFERROR(VLOOKUP(V10,[2]DATOS!$AN$5:$AO$20,2,),"")</f>
        <v>15</v>
      </c>
      <c r="AD10" s="12">
        <f>IFERROR(VLOOKUP(W10,[2]DATOS!$AN$5:$AO$20,2,),"")</f>
        <v>15</v>
      </c>
      <c r="AE10" s="12">
        <f>IFERROR(VLOOKUP(X10,[2]DATOS!$AN$5:$AO$20,2,),"")</f>
        <v>15</v>
      </c>
      <c r="AF10" s="12">
        <f>IFERROR(VLOOKUP(Y10,[2]DATOS!$AN$5:$AO$20,2,),"")</f>
        <v>15</v>
      </c>
      <c r="AG10" s="12">
        <f>IFERROR(VLOOKUP(Z10,[2]DATOS!$AN$5:$AO$20,2,),"")</f>
        <v>15</v>
      </c>
      <c r="AH10" s="12">
        <f>IFERROR(VLOOKUP(AA10,[2]DATOS!$AN$5:$AO$20,2,),"")</f>
        <v>10</v>
      </c>
      <c r="AI10" s="12">
        <f t="shared" si="1"/>
        <v>100</v>
      </c>
      <c r="AJ10" s="12" t="str">
        <f t="shared" si="2"/>
        <v>Fuerte</v>
      </c>
      <c r="AK10" s="12" t="s">
        <v>81</v>
      </c>
      <c r="AL10" s="12" t="str">
        <f>IFERROR(VLOOKUP(CONCATENATE(AJ10,"+",AK10),[2]DATOS!$AB$5:$AC$13,2,),"")</f>
        <v>Fuerte</v>
      </c>
      <c r="AM10" s="12">
        <f>IFERROR(VLOOKUP(AL10,[2]DATOS!$AC$5:$AD$13,2,),"")</f>
        <v>100</v>
      </c>
      <c r="AN10" s="15">
        <f t="shared" si="3"/>
        <v>68.75</v>
      </c>
      <c r="AO10" s="12" t="str">
        <f t="shared" si="7"/>
        <v>Moderado</v>
      </c>
      <c r="AP10" s="12">
        <f t="shared" si="8"/>
        <v>1</v>
      </c>
      <c r="AQ10" s="12" t="str">
        <f>IFERROR(IF((AR10-AP10)&lt;=0,"RARA VEZ",VLOOKUP((AR10-AP10),[2]DATOS!$AQ$5:$AR$9,2,0)),"")</f>
        <v>IMPROBABLE</v>
      </c>
      <c r="AR10" s="12">
        <f t="shared" si="4"/>
        <v>3</v>
      </c>
      <c r="AS10" s="12">
        <f>IFERROR(VLOOKUP(AQ10,[2]DATOS!$B$5:$C$9,2,),"")</f>
        <v>2</v>
      </c>
      <c r="AT10" s="12" t="str">
        <f t="shared" si="5"/>
        <v>MAYOR</v>
      </c>
      <c r="AU10" s="12">
        <f>IFERROR(VLOOKUP(AT10,[2]DATOS!$E$5:$F$9,2,),"")</f>
        <v>4</v>
      </c>
      <c r="AV10" s="11" t="str">
        <f>IFERROR(VLOOKUP(CONCATENATE(AS10:AS18,AU10),[2]DATOS!$J$5:$K$23,2,),"")</f>
        <v>ALTO</v>
      </c>
      <c r="AW10" s="30">
        <f t="shared" si="6"/>
        <v>8</v>
      </c>
      <c r="AX10" s="26"/>
      <c r="AY10" s="33"/>
      <c r="AZ10" s="21"/>
    </row>
    <row r="11" spans="1:52" ht="153" x14ac:dyDescent="0.2">
      <c r="A11" s="5" t="s">
        <v>86</v>
      </c>
      <c r="B11" s="6" t="s">
        <v>87</v>
      </c>
      <c r="C11" s="16" t="s">
        <v>54</v>
      </c>
      <c r="D11" s="8" t="s">
        <v>88</v>
      </c>
      <c r="E11" s="9" t="s">
        <v>56</v>
      </c>
      <c r="F11" s="8" t="s">
        <v>75</v>
      </c>
      <c r="G11" s="10" t="s">
        <v>58</v>
      </c>
      <c r="H11" s="9" t="s">
        <v>59</v>
      </c>
      <c r="I11" s="9">
        <f>IFERROR(VLOOKUP(H11,[1]Formulas!$B$5:$C$9,2,),"")</f>
        <v>3</v>
      </c>
      <c r="J11" s="9" t="s">
        <v>60</v>
      </c>
      <c r="K11" s="9">
        <f>IFERROR(VLOOKUP(J11,[1]Formulas!$E$5:$F$9,2,),"")</f>
        <v>4</v>
      </c>
      <c r="L11" s="11" t="str">
        <f>IFERROR(VLOOKUP(CONCATENATE(I11:I22,K11),[2]DATOS!$J$5:$K$23,2,),"")</f>
        <v>EXTREMO</v>
      </c>
      <c r="M11" s="11">
        <f t="shared" si="0"/>
        <v>12</v>
      </c>
      <c r="N11" s="12" t="s">
        <v>61</v>
      </c>
      <c r="O11" s="8" t="s">
        <v>89</v>
      </c>
      <c r="P11" s="6" t="s">
        <v>62</v>
      </c>
      <c r="Q11" s="13" t="s">
        <v>85</v>
      </c>
      <c r="R11" s="14" t="s">
        <v>78</v>
      </c>
      <c r="S11" s="14" t="s">
        <v>85</v>
      </c>
      <c r="T11" s="8" t="s">
        <v>79</v>
      </c>
      <c r="U11" s="9" t="s">
        <v>64</v>
      </c>
      <c r="V11" s="9" t="s">
        <v>65</v>
      </c>
      <c r="W11" s="9" t="s">
        <v>66</v>
      </c>
      <c r="X11" s="9" t="s">
        <v>80</v>
      </c>
      <c r="Y11" s="9" t="s">
        <v>68</v>
      </c>
      <c r="Z11" s="9" t="s">
        <v>69</v>
      </c>
      <c r="AA11" s="9" t="s">
        <v>70</v>
      </c>
      <c r="AB11" s="12">
        <f>IFERROR(VLOOKUP(U11,[2]DATOS!$AN$5:$AO$20,2,),"")</f>
        <v>15</v>
      </c>
      <c r="AC11" s="12">
        <f>IFERROR(VLOOKUP(V11,[2]DATOS!$AN$5:$AO$20,2,),"")</f>
        <v>15</v>
      </c>
      <c r="AD11" s="12">
        <f>IFERROR(VLOOKUP(W11,[2]DATOS!$AN$5:$AO$20,2,),"")</f>
        <v>15</v>
      </c>
      <c r="AE11" s="12">
        <f>IFERROR(VLOOKUP(X11,[2]DATOS!$AN$5:$AO$20,2,),"")</f>
        <v>15</v>
      </c>
      <c r="AF11" s="12">
        <f>IFERROR(VLOOKUP(Y11,[2]DATOS!$AN$5:$AO$20,2,),"")</f>
        <v>15</v>
      </c>
      <c r="AG11" s="12">
        <f>IFERROR(VLOOKUP(Z11,[2]DATOS!$AN$5:$AO$20,2,),"")</f>
        <v>15</v>
      </c>
      <c r="AH11" s="12">
        <f>IFERROR(VLOOKUP(AA11,[2]DATOS!$AN$5:$AO$20,2,),"")</f>
        <v>10</v>
      </c>
      <c r="AI11" s="12">
        <f t="shared" si="1"/>
        <v>100</v>
      </c>
      <c r="AJ11" s="12" t="str">
        <f t="shared" si="2"/>
        <v>Fuerte</v>
      </c>
      <c r="AK11" s="12" t="s">
        <v>81</v>
      </c>
      <c r="AL11" s="12" t="str">
        <f>IFERROR(VLOOKUP(CONCATENATE(AJ11,"+",AK11),[2]DATOS!$AB$5:$AC$13,2,),"")</f>
        <v>Fuerte</v>
      </c>
      <c r="AM11" s="12">
        <f>IFERROR(VLOOKUP(AL11,[2]DATOS!$AC$5:$AD$13,2,),"")</f>
        <v>100</v>
      </c>
      <c r="AN11" s="15">
        <f t="shared" si="3"/>
        <v>64.285714285714292</v>
      </c>
      <c r="AO11" s="12" t="str">
        <f t="shared" si="7"/>
        <v>Moderado</v>
      </c>
      <c r="AP11" s="12">
        <f t="shared" si="8"/>
        <v>1</v>
      </c>
      <c r="AQ11" s="12" t="str">
        <f>IFERROR(IF((AR11-AP11)&lt;=0,"RARA VEZ",VLOOKUP((AR11-AP11),[2]DATOS!$AQ$5:$AR$9,2,0)),"")</f>
        <v>IMPROBABLE</v>
      </c>
      <c r="AR11" s="12">
        <f t="shared" si="4"/>
        <v>3</v>
      </c>
      <c r="AS11" s="12">
        <f>IFERROR(VLOOKUP(AQ11,[2]DATOS!$B$5:$C$9,2,),"")</f>
        <v>2</v>
      </c>
      <c r="AT11" s="12" t="str">
        <f t="shared" si="5"/>
        <v>MAYOR</v>
      </c>
      <c r="AU11" s="12">
        <f>IFERROR(VLOOKUP(AT11,[2]DATOS!$E$5:$F$9,2,),"")</f>
        <v>4</v>
      </c>
      <c r="AV11" s="11" t="str">
        <f>IFERROR(VLOOKUP(CONCATENATE(AS11:AS19,AU11),[2]DATOS!$J$5:$K$23,2,),"")</f>
        <v>ALTO</v>
      </c>
      <c r="AW11" s="30">
        <f t="shared" si="6"/>
        <v>8</v>
      </c>
      <c r="AX11" s="26"/>
      <c r="AY11" s="34"/>
      <c r="AZ11" s="21"/>
    </row>
    <row r="12" spans="1:52" ht="205.5" customHeight="1" x14ac:dyDescent="0.2">
      <c r="A12" s="5" t="s">
        <v>90</v>
      </c>
      <c r="B12" s="6" t="s">
        <v>91</v>
      </c>
      <c r="C12" s="16" t="s">
        <v>54</v>
      </c>
      <c r="D12" s="8" t="s">
        <v>55</v>
      </c>
      <c r="E12" s="9" t="s">
        <v>56</v>
      </c>
      <c r="F12" s="8" t="s">
        <v>75</v>
      </c>
      <c r="G12" s="10" t="s">
        <v>58</v>
      </c>
      <c r="H12" s="9" t="s">
        <v>59</v>
      </c>
      <c r="I12" s="9">
        <f>IFERROR(VLOOKUP(H12,[1]Formulas!$B$5:$C$9,2,),"")</f>
        <v>3</v>
      </c>
      <c r="J12" s="9" t="s">
        <v>60</v>
      </c>
      <c r="K12" s="9">
        <f>IFERROR(VLOOKUP(J12,[1]Formulas!$E$5:$F$9,2,),"")</f>
        <v>4</v>
      </c>
      <c r="L12" s="11" t="str">
        <f>IFERROR(VLOOKUP(CONCATENATE(I12:I22,K12),[2]DATOS!$J$5:$K$23,2,),"")</f>
        <v>EXTREMO</v>
      </c>
      <c r="M12" s="11">
        <f t="shared" si="0"/>
        <v>12</v>
      </c>
      <c r="N12" s="12" t="s">
        <v>61</v>
      </c>
      <c r="O12" s="8" t="s">
        <v>92</v>
      </c>
      <c r="P12" s="6" t="s">
        <v>62</v>
      </c>
      <c r="Q12" s="13" t="s">
        <v>85</v>
      </c>
      <c r="R12" s="14" t="s">
        <v>78</v>
      </c>
      <c r="S12" s="14" t="s">
        <v>85</v>
      </c>
      <c r="T12" s="8" t="s">
        <v>63</v>
      </c>
      <c r="U12" s="9" t="s">
        <v>64</v>
      </c>
      <c r="V12" s="9" t="s">
        <v>65</v>
      </c>
      <c r="W12" s="9" t="s">
        <v>66</v>
      </c>
      <c r="X12" s="9" t="s">
        <v>67</v>
      </c>
      <c r="Y12" s="9" t="s">
        <v>68</v>
      </c>
      <c r="Z12" s="9" t="s">
        <v>69</v>
      </c>
      <c r="AA12" s="9" t="s">
        <v>70</v>
      </c>
      <c r="AB12" s="12">
        <f>IFERROR(VLOOKUP(U12,[2]DATOS!$AN$5:$AO$20,2,),"")</f>
        <v>15</v>
      </c>
      <c r="AC12" s="12">
        <f>IFERROR(VLOOKUP(V12,[2]DATOS!$AN$5:$AO$20,2,),"")</f>
        <v>15</v>
      </c>
      <c r="AD12" s="12">
        <f>IFERROR(VLOOKUP(W12,[2]DATOS!$AN$5:$AO$20,2,),"")</f>
        <v>15</v>
      </c>
      <c r="AE12" s="12">
        <f>IFERROR(VLOOKUP(X12,[2]DATOS!$AN$5:$AO$20,2,),"")</f>
        <v>10</v>
      </c>
      <c r="AF12" s="12">
        <f>IFERROR(VLOOKUP(Y12,[2]DATOS!$AN$5:$AO$20,2,),"")</f>
        <v>15</v>
      </c>
      <c r="AG12" s="12">
        <f>IFERROR(VLOOKUP(Z12,[2]DATOS!$AN$5:$AO$20,2,),"")</f>
        <v>15</v>
      </c>
      <c r="AH12" s="12">
        <f>IFERROR(VLOOKUP(AA12,[2]DATOS!$AN$5:$AO$20,2,),"")</f>
        <v>10</v>
      </c>
      <c r="AI12" s="12">
        <f t="shared" si="1"/>
        <v>95</v>
      </c>
      <c r="AJ12" s="12" t="str">
        <f>+IF(AI12&gt;=96,"Fuerte",IF(AND(AI12&lt;96,AI12&gt;=86),"Moderado",IF(AI12&lt;=85,"Débil")))</f>
        <v>Moderado</v>
      </c>
      <c r="AK12" s="12" t="s">
        <v>71</v>
      </c>
      <c r="AL12" s="12" t="str">
        <f>IFERROR(VLOOKUP(CONCATENATE(AJ12,"+",AK12),[2]DATOS!$AB$5:$AC$13,2,),"")</f>
        <v>Moderado</v>
      </c>
      <c r="AM12" s="12">
        <f>IFERROR(VLOOKUP(AL12,[2]DATOS!$AC$5:$AD$13,2,),"")</f>
        <v>50</v>
      </c>
      <c r="AN12" s="15">
        <f t="shared" si="3"/>
        <v>58.333333333333336</v>
      </c>
      <c r="AO12" s="12" t="str">
        <f t="shared" si="7"/>
        <v>Moderado</v>
      </c>
      <c r="AP12" s="12">
        <f t="shared" si="8"/>
        <v>1</v>
      </c>
      <c r="AQ12" s="12" t="str">
        <f>IFERROR(IF((AR12-AP12)&lt;=0,"RARA VEZ",VLOOKUP((AR12-AP12),[2]DATOS!$AQ$5:$AR$9,2,0)),"")</f>
        <v>IMPROBABLE</v>
      </c>
      <c r="AR12" s="12">
        <f t="shared" si="4"/>
        <v>3</v>
      </c>
      <c r="AS12" s="12">
        <f>IFERROR(VLOOKUP(AQ12,[2]DATOS!$B$5:$C$9,2,),"")</f>
        <v>2</v>
      </c>
      <c r="AT12" s="12" t="str">
        <f t="shared" si="5"/>
        <v>MAYOR</v>
      </c>
      <c r="AU12" s="12">
        <f>IFERROR(VLOOKUP(AT12,[2]DATOS!$E$5:$F$9,2,),"")</f>
        <v>4</v>
      </c>
      <c r="AV12" s="11" t="str">
        <f>IFERROR(VLOOKUP(CONCATENATE(AS12:AS20,AU12),[2]DATOS!$J$5:$K$23,2,),"")</f>
        <v>ALTO</v>
      </c>
      <c r="AW12" s="30">
        <f t="shared" si="6"/>
        <v>8</v>
      </c>
      <c r="AX12" s="26"/>
      <c r="AY12" s="34"/>
      <c r="AZ12" s="22"/>
    </row>
    <row r="13" spans="1:52" ht="180" customHeight="1" x14ac:dyDescent="0.25">
      <c r="A13" s="5" t="s">
        <v>93</v>
      </c>
      <c r="B13" s="6" t="s">
        <v>94</v>
      </c>
      <c r="C13" s="16" t="s">
        <v>54</v>
      </c>
      <c r="D13" s="8" t="s">
        <v>95</v>
      </c>
      <c r="E13" s="9" t="s">
        <v>56</v>
      </c>
      <c r="F13" s="8" t="s">
        <v>96</v>
      </c>
      <c r="G13" s="10" t="s">
        <v>58</v>
      </c>
      <c r="H13" s="9" t="s">
        <v>59</v>
      </c>
      <c r="I13" s="9">
        <f>IFERROR(VLOOKUP(H13,[1]Formulas!$B$5:$C$9,2,),"")</f>
        <v>3</v>
      </c>
      <c r="J13" s="9" t="s">
        <v>60</v>
      </c>
      <c r="K13" s="9">
        <f>IFERROR(VLOOKUP(J13,[1]Formulas!$E$5:$F$9,2,),"")</f>
        <v>4</v>
      </c>
      <c r="L13" s="11" t="str">
        <f>IFERROR(VLOOKUP(CONCATENATE(I13:I22,K13),[2]DATOS!$J$5:$K$23,2,),"")</f>
        <v>EXTREMO</v>
      </c>
      <c r="M13" s="11">
        <f t="shared" si="0"/>
        <v>12</v>
      </c>
      <c r="N13" s="12" t="s">
        <v>61</v>
      </c>
      <c r="O13" s="8" t="s">
        <v>94</v>
      </c>
      <c r="P13" s="6" t="s">
        <v>62</v>
      </c>
      <c r="Q13" s="13" t="s">
        <v>85</v>
      </c>
      <c r="R13" s="14" t="s">
        <v>78</v>
      </c>
      <c r="S13" s="14" t="s">
        <v>85</v>
      </c>
      <c r="T13" s="8" t="s">
        <v>79</v>
      </c>
      <c r="U13" s="9" t="s">
        <v>64</v>
      </c>
      <c r="V13" s="9" t="s">
        <v>65</v>
      </c>
      <c r="W13" s="9" t="s">
        <v>66</v>
      </c>
      <c r="X13" s="9" t="s">
        <v>67</v>
      </c>
      <c r="Y13" s="9" t="s">
        <v>68</v>
      </c>
      <c r="Z13" s="9" t="s">
        <v>69</v>
      </c>
      <c r="AA13" s="9" t="s">
        <v>70</v>
      </c>
      <c r="AB13" s="12">
        <f>IFERROR(VLOOKUP(U13,[2]DATOS!$AN$5:$AO$20,2,),"")</f>
        <v>15</v>
      </c>
      <c r="AC13" s="12">
        <f>IFERROR(VLOOKUP(V13,[2]DATOS!$AN$5:$AO$20,2,),"")</f>
        <v>15</v>
      </c>
      <c r="AD13" s="12">
        <f>IFERROR(VLOOKUP(W13,[2]DATOS!$AN$5:$AO$20,2,),"")</f>
        <v>15</v>
      </c>
      <c r="AE13" s="12">
        <f>IFERROR(VLOOKUP(X13,[2]DATOS!$AN$5:$AO$20,2,),"")</f>
        <v>10</v>
      </c>
      <c r="AF13" s="12">
        <f>IFERROR(VLOOKUP(Y13,[2]DATOS!$AN$5:$AO$20,2,),"")</f>
        <v>15</v>
      </c>
      <c r="AG13" s="12">
        <f>IFERROR(VLOOKUP(Z13,[2]DATOS!$AN$5:$AO$20,2,),"")</f>
        <v>15</v>
      </c>
      <c r="AH13" s="12">
        <f>IFERROR(VLOOKUP(AA13,[2]DATOS!$AN$5:$AO$20,2,),"")</f>
        <v>10</v>
      </c>
      <c r="AI13" s="12">
        <f t="shared" si="1"/>
        <v>95</v>
      </c>
      <c r="AJ13" s="12" t="str">
        <f>+IF(AI13&gt;=96,"Fuerte",IF(AND(AI13&lt;96,AI13&gt;=86),"Moderado",IF(AI13&lt;=85,"Débil")))</f>
        <v>Moderado</v>
      </c>
      <c r="AK13" s="12" t="s">
        <v>71</v>
      </c>
      <c r="AL13" s="12" t="str">
        <f>IFERROR(VLOOKUP(CONCATENATE(AJ13,"+",AK13),[2]DATOS!$AB$5:$AC$13,2,),"")</f>
        <v>Moderado</v>
      </c>
      <c r="AM13" s="12">
        <f>IFERROR(VLOOKUP(AL13,[2]DATOS!$AC$5:$AD$13,2,),"")</f>
        <v>50</v>
      </c>
      <c r="AN13" s="15">
        <f t="shared" si="3"/>
        <v>60</v>
      </c>
      <c r="AO13" s="12" t="str">
        <f t="shared" si="7"/>
        <v>Moderado</v>
      </c>
      <c r="AP13" s="12">
        <f t="shared" si="8"/>
        <v>1</v>
      </c>
      <c r="AQ13" s="12" t="str">
        <f>IFERROR(IF((AR13-AP13)&lt;=0,"RARA VEZ",VLOOKUP((AR13-AP13),[2]DATOS!$AQ$5:$AR$9,2,0)),"")</f>
        <v>IMPROBABLE</v>
      </c>
      <c r="AR13" s="12">
        <f t="shared" si="4"/>
        <v>3</v>
      </c>
      <c r="AS13" s="12">
        <f>IFERROR(VLOOKUP(AQ13,[2]DATOS!$B$5:$C$9,2,),"")</f>
        <v>2</v>
      </c>
      <c r="AT13" s="12" t="str">
        <f t="shared" si="5"/>
        <v>MAYOR</v>
      </c>
      <c r="AU13" s="12">
        <f>IFERROR(VLOOKUP(AT13,[2]DATOS!$E$5:$F$9,2,),"")</f>
        <v>4</v>
      </c>
      <c r="AV13" s="11" t="str">
        <f>IFERROR(VLOOKUP(CONCATENATE(AS13:AS22,AU13),[2]DATOS!$J$5:$K$23,2,),"")</f>
        <v>ALTO</v>
      </c>
      <c r="AW13" s="30">
        <f t="shared" si="6"/>
        <v>8</v>
      </c>
      <c r="AX13" s="27"/>
      <c r="AY13" s="32"/>
      <c r="AZ13" s="35"/>
    </row>
    <row r="14" spans="1:52" s="59" customFormat="1" ht="140.25" x14ac:dyDescent="0.2">
      <c r="A14" s="46" t="s">
        <v>106</v>
      </c>
      <c r="B14" s="46" t="s">
        <v>97</v>
      </c>
      <c r="C14" s="47" t="s">
        <v>98</v>
      </c>
      <c r="D14" s="48" t="s">
        <v>99</v>
      </c>
      <c r="E14" s="49" t="s">
        <v>56</v>
      </c>
      <c r="F14" s="48" t="s">
        <v>129</v>
      </c>
      <c r="G14" s="48" t="s">
        <v>100</v>
      </c>
      <c r="H14" s="49" t="s">
        <v>59</v>
      </c>
      <c r="I14" s="49">
        <v>3</v>
      </c>
      <c r="J14" s="49" t="s">
        <v>60</v>
      </c>
      <c r="K14" s="49">
        <v>4</v>
      </c>
      <c r="L14" s="50" t="str">
        <f>IFERROR(VLOOKUP(CONCATENATE(I14:I23,K14),[2]DATOS!$J$5:$K$23,2,),"")</f>
        <v>EXTREMO</v>
      </c>
      <c r="M14" s="50">
        <v>12</v>
      </c>
      <c r="N14" s="49" t="s">
        <v>61</v>
      </c>
      <c r="O14" s="48" t="s">
        <v>101</v>
      </c>
      <c r="P14" s="51" t="s">
        <v>102</v>
      </c>
      <c r="Q14" s="52" t="s">
        <v>126</v>
      </c>
      <c r="R14" s="53" t="s">
        <v>127</v>
      </c>
      <c r="S14" s="52" t="s">
        <v>126</v>
      </c>
      <c r="T14" s="48" t="s">
        <v>63</v>
      </c>
      <c r="U14" s="49" t="s">
        <v>64</v>
      </c>
      <c r="V14" s="49" t="s">
        <v>65</v>
      </c>
      <c r="W14" s="49" t="s">
        <v>103</v>
      </c>
      <c r="X14" s="49" t="s">
        <v>67</v>
      </c>
      <c r="Y14" s="49" t="s">
        <v>68</v>
      </c>
      <c r="Z14" s="49" t="s">
        <v>69</v>
      </c>
      <c r="AA14" s="49" t="s">
        <v>70</v>
      </c>
      <c r="AB14" s="49">
        <v>15</v>
      </c>
      <c r="AC14" s="49">
        <v>15</v>
      </c>
      <c r="AD14" s="49">
        <v>0</v>
      </c>
      <c r="AE14" s="49">
        <v>10</v>
      </c>
      <c r="AF14" s="49">
        <v>15</v>
      </c>
      <c r="AG14" s="49">
        <v>0</v>
      </c>
      <c r="AH14" s="49">
        <v>10</v>
      </c>
      <c r="AI14" s="49">
        <f>SUM(AB14:AH14)</f>
        <v>65</v>
      </c>
      <c r="AJ14" s="49" t="s">
        <v>104</v>
      </c>
      <c r="AK14" s="49" t="s">
        <v>104</v>
      </c>
      <c r="AL14" s="49" t="s">
        <v>104</v>
      </c>
      <c r="AM14" s="49">
        <v>0</v>
      </c>
      <c r="AN14" s="54">
        <f t="shared" si="3"/>
        <v>62.5</v>
      </c>
      <c r="AO14" s="49" t="s">
        <v>71</v>
      </c>
      <c r="AP14" s="49">
        <v>1</v>
      </c>
      <c r="AQ14" s="49" t="s">
        <v>105</v>
      </c>
      <c r="AR14" s="49">
        <v>3</v>
      </c>
      <c r="AS14" s="49">
        <v>2</v>
      </c>
      <c r="AT14" s="49" t="str">
        <f t="shared" si="5"/>
        <v>MAYOR</v>
      </c>
      <c r="AU14" s="49">
        <v>3</v>
      </c>
      <c r="AV14" s="50" t="str">
        <f>IFERROR(VLOOKUP(CONCATENATE(AS14:AS23,AU14),[2]DATOS!$J$5:$K$23,2,),"")</f>
        <v>MODERADO</v>
      </c>
      <c r="AW14" s="55">
        <f t="shared" si="6"/>
        <v>6</v>
      </c>
      <c r="AX14" s="56"/>
      <c r="AY14" s="57"/>
      <c r="AZ14" s="58"/>
    </row>
    <row r="15" spans="1:52" s="59" customFormat="1" ht="233.25" customHeight="1" x14ac:dyDescent="0.2">
      <c r="A15" s="46" t="s">
        <v>106</v>
      </c>
      <c r="B15" s="51" t="s">
        <v>107</v>
      </c>
      <c r="C15" s="47" t="s">
        <v>108</v>
      </c>
      <c r="D15" s="48" t="s">
        <v>109</v>
      </c>
      <c r="E15" s="49" t="s">
        <v>56</v>
      </c>
      <c r="F15" s="60" t="s">
        <v>128</v>
      </c>
      <c r="G15" s="48" t="s">
        <v>110</v>
      </c>
      <c r="H15" s="49" t="s">
        <v>111</v>
      </c>
      <c r="I15" s="49">
        <f>IFERROR(VLOOKUP(H15,[1]Formulas!$B$5:$C$9,2,),"")</f>
        <v>4</v>
      </c>
      <c r="J15" s="49" t="s">
        <v>60</v>
      </c>
      <c r="K15" s="49">
        <f>IFERROR(VLOOKUP(J15,[1]Formulas!$E$5:$F$9,2,),"")</f>
        <v>4</v>
      </c>
      <c r="L15" s="50" t="str">
        <f>IFERROR(VLOOKUP(CONCATENATE(I15:I22,K15),[2]DATOS!$J$5:$K$23,2,),"")</f>
        <v>EXTREMO</v>
      </c>
      <c r="M15" s="50">
        <f>IFERROR(K15*I15,"")</f>
        <v>16</v>
      </c>
      <c r="N15" s="49" t="s">
        <v>61</v>
      </c>
      <c r="O15" s="48" t="s">
        <v>130</v>
      </c>
      <c r="P15" s="51" t="s">
        <v>62</v>
      </c>
      <c r="Q15" s="52" t="s">
        <v>131</v>
      </c>
      <c r="R15" s="53" t="s">
        <v>135</v>
      </c>
      <c r="S15" s="52" t="s">
        <v>131</v>
      </c>
      <c r="T15" s="48" t="s">
        <v>79</v>
      </c>
      <c r="U15" s="49" t="s">
        <v>64</v>
      </c>
      <c r="V15" s="49" t="s">
        <v>65</v>
      </c>
      <c r="W15" s="49" t="s">
        <v>66</v>
      </c>
      <c r="X15" s="49" t="s">
        <v>80</v>
      </c>
      <c r="Y15" s="49" t="s">
        <v>68</v>
      </c>
      <c r="Z15" s="49" t="s">
        <v>69</v>
      </c>
      <c r="AA15" s="49" t="s">
        <v>70</v>
      </c>
      <c r="AB15" s="49">
        <f>IFERROR(VLOOKUP(U15,[2]DATOS!$AN$5:$AO$20,2,),"")</f>
        <v>15</v>
      </c>
      <c r="AC15" s="49">
        <f>IFERROR(VLOOKUP(V15,[2]DATOS!$AN$5:$AO$20,2,),"")</f>
        <v>15</v>
      </c>
      <c r="AD15" s="49">
        <f>IFERROR(VLOOKUP(W15,[2]DATOS!$AN$5:$AO$20,2,),"")</f>
        <v>15</v>
      </c>
      <c r="AE15" s="49">
        <f>IFERROR(VLOOKUP(X15,[2]DATOS!$AN$5:$AO$20,2,),"")</f>
        <v>15</v>
      </c>
      <c r="AF15" s="49">
        <f>IFERROR(VLOOKUP(Y15,[2]DATOS!$AN$5:$AO$20,2,),"")</f>
        <v>15</v>
      </c>
      <c r="AG15" s="49">
        <f>IFERROR(VLOOKUP(Z15,[2]DATOS!$AN$5:$AO$20,2,),"")</f>
        <v>15</v>
      </c>
      <c r="AH15" s="49">
        <f>IFERROR(VLOOKUP(AA15,[2]DATOS!$AN$5:$AO$20,2,),"")</f>
        <v>10</v>
      </c>
      <c r="AI15" s="49">
        <f>+SUM(AB15:AH15)</f>
        <v>100</v>
      </c>
      <c r="AJ15" s="49" t="str">
        <f>+IF(AI15&gt;=96,"Fuerte",IF(AND(AI15&lt;96,AI15&gt;=86),"Moderado",IF(AI15&lt;=85,"Débil")))</f>
        <v>Fuerte</v>
      </c>
      <c r="AK15" s="49" t="s">
        <v>81</v>
      </c>
      <c r="AL15" s="49" t="str">
        <f>IFERROR(VLOOKUP(CONCATENATE(AJ15,"+",AK15),[2]DATOS!$AB$5:$AC$13,2,),"")</f>
        <v>Fuerte</v>
      </c>
      <c r="AM15" s="49">
        <f>IFERROR(VLOOKUP(AL15,[2]DATOS!$AC$5:$AD$13,2,),"")</f>
        <v>100</v>
      </c>
      <c r="AN15" s="54">
        <f t="shared" si="3"/>
        <v>83.333333333333329</v>
      </c>
      <c r="AO15" s="49" t="str">
        <f>+IF(AN15="","",IF(AN15=100,"Fuerte",IF(AND(AN15&lt;100,AN15&gt;=50),"Moderado",IF(AN15&lt;50,"Débil"))))</f>
        <v>Moderado</v>
      </c>
      <c r="AP15" s="49">
        <f>+IF(AO15="","",IF(AO15="Fuerte",2,IF(AO15="Moderado",1,IF(AO15="Débil",0))))</f>
        <v>1</v>
      </c>
      <c r="AQ15" s="49" t="str">
        <f>IFERROR(IF((AR15-AP15)&lt;=0,"RARA VEZ",VLOOKUP((AR15-AP15),[2]DATOS!$AQ$5:$AR$9,2,0)),"")</f>
        <v>POSIBLE</v>
      </c>
      <c r="AR15" s="49">
        <f>+I15</f>
        <v>4</v>
      </c>
      <c r="AS15" s="49">
        <f>IFERROR(VLOOKUP(AQ15,[2]DATOS!$B$5:$C$9,2,),"")</f>
        <v>3</v>
      </c>
      <c r="AT15" s="49" t="str">
        <f t="shared" si="5"/>
        <v>MAYOR</v>
      </c>
      <c r="AU15" s="49">
        <f>IFERROR(VLOOKUP(AT15,[2]DATOS!$E$5:$F$9,2,),"")</f>
        <v>4</v>
      </c>
      <c r="AV15" s="50" t="str">
        <f>IFERROR(VLOOKUP(CONCATENATE(AS15:AS22,AU15),[2]DATOS!$J$5:$K$23,2,),"")</f>
        <v>EXTREMO</v>
      </c>
      <c r="AW15" s="55">
        <f t="shared" si="6"/>
        <v>12</v>
      </c>
      <c r="AX15" s="61"/>
      <c r="AY15" s="62"/>
      <c r="AZ15" s="63"/>
    </row>
    <row r="16" spans="1:52" ht="114.75" x14ac:dyDescent="0.2">
      <c r="A16" s="5" t="s">
        <v>112</v>
      </c>
      <c r="B16" s="5" t="s">
        <v>97</v>
      </c>
      <c r="C16" s="7" t="s">
        <v>113</v>
      </c>
      <c r="D16" s="10" t="s">
        <v>115</v>
      </c>
      <c r="E16" s="9" t="s">
        <v>56</v>
      </c>
      <c r="F16" s="8" t="s">
        <v>114</v>
      </c>
      <c r="G16" s="10" t="s">
        <v>132</v>
      </c>
      <c r="H16" s="9" t="s">
        <v>111</v>
      </c>
      <c r="I16" s="9">
        <f>IFERROR(VLOOKUP(H16,[1]Formulas!$B$5:$C$9,2,),"")</f>
        <v>4</v>
      </c>
      <c r="J16" s="9" t="s">
        <v>60</v>
      </c>
      <c r="K16" s="9">
        <f>IFERROR(VLOOKUP(J16,[1]Formulas!$E$5:$F$9,2,),"")</f>
        <v>4</v>
      </c>
      <c r="L16" s="11" t="str">
        <f>IFERROR(VLOOKUP(CONCATENATE(I16:I24,K16),[2]DATOS!$J$5:$K$23,2,),"")</f>
        <v>EXTREMO</v>
      </c>
      <c r="M16" s="11">
        <f t="shared" ref="M16:M17" si="9">IFERROR(K16*I16,"")</f>
        <v>16</v>
      </c>
      <c r="N16" s="12" t="s">
        <v>61</v>
      </c>
      <c r="O16" s="5" t="s">
        <v>133</v>
      </c>
      <c r="P16" s="6" t="s">
        <v>62</v>
      </c>
      <c r="Q16" s="14" t="s">
        <v>134</v>
      </c>
      <c r="R16" s="14" t="s">
        <v>78</v>
      </c>
      <c r="S16" s="14" t="s">
        <v>116</v>
      </c>
      <c r="T16" s="8" t="s">
        <v>79</v>
      </c>
      <c r="U16" s="9" t="s">
        <v>64</v>
      </c>
      <c r="V16" s="9" t="s">
        <v>65</v>
      </c>
      <c r="W16" s="9" t="s">
        <v>66</v>
      </c>
      <c r="X16" s="9" t="s">
        <v>80</v>
      </c>
      <c r="Y16" s="9" t="s">
        <v>68</v>
      </c>
      <c r="Z16" s="9" t="s">
        <v>69</v>
      </c>
      <c r="AA16" s="9" t="s">
        <v>70</v>
      </c>
      <c r="AB16" s="12">
        <f>IFERROR(VLOOKUP(U16,[2]DATOS!$AN$5:$AO$20,2,),"")</f>
        <v>15</v>
      </c>
      <c r="AC16" s="12">
        <f>IFERROR(VLOOKUP(V16,[2]DATOS!$AN$5:$AO$20,2,),"")</f>
        <v>15</v>
      </c>
      <c r="AD16" s="12">
        <f>IFERROR(VLOOKUP(W16,[2]DATOS!$AN$5:$AO$20,2,),"")</f>
        <v>15</v>
      </c>
      <c r="AE16" s="12">
        <f>IFERROR(VLOOKUP(X16,[2]DATOS!$AN$5:$AO$20,2,),"")</f>
        <v>15</v>
      </c>
      <c r="AF16" s="12">
        <f>IFERROR(VLOOKUP(Y16,[2]DATOS!$AN$5:$AO$20,2,),"")</f>
        <v>15</v>
      </c>
      <c r="AG16" s="12">
        <f>IFERROR(VLOOKUP(Z16,[2]DATOS!$AN$5:$AO$20,2,),"")</f>
        <v>15</v>
      </c>
      <c r="AH16" s="12">
        <f>IFERROR(VLOOKUP(AA16,[2]DATOS!$AN$5:$AO$20,2,),"")</f>
        <v>10</v>
      </c>
      <c r="AI16" s="12">
        <f>+SUM(AB16:AH16)</f>
        <v>100</v>
      </c>
      <c r="AJ16" s="12" t="str">
        <f>+IF(AI16&gt;=96,"Fuerte",IF(AND(AI16&lt;96,AI16&gt;=86),"Moderado",IF(AI16&lt;=85,"Débil")))</f>
        <v>Fuerte</v>
      </c>
      <c r="AK16" s="12" t="s">
        <v>81</v>
      </c>
      <c r="AL16" s="12" t="str">
        <f>IFERROR(VLOOKUP(CONCATENATE(AJ16,"+",AK16),[2]DATOS!$AB$5:$AC$13,2,),"")</f>
        <v>Fuerte</v>
      </c>
      <c r="AM16" s="12">
        <f>IFERROR(VLOOKUP(AL16,[2]DATOS!$AC$5:$AD$13,2,),"")</f>
        <v>100</v>
      </c>
      <c r="AN16" s="15">
        <f t="shared" si="3"/>
        <v>75</v>
      </c>
      <c r="AO16" s="12" t="str">
        <f>+IF(AN16="","",IF(AN16=100,"Fuerte",IF(AND(AN16&lt;100,AN16&gt;=50),"Moderado",IF(AN16&lt;50,"Débil"))))</f>
        <v>Moderado</v>
      </c>
      <c r="AP16" s="16">
        <f>+IF(AO16="","",IF(AO16="Fuerte",2,IF(AO16="Moderado",1,IF(AO16="Débil",0))))</f>
        <v>1</v>
      </c>
      <c r="AQ16" s="12" t="str">
        <f>IFERROR(IF((AR16-AP16)&lt;=0,"RARA VEZ",VLOOKUP((AR16-AP16),[2]DATOS!$AQ$5:$AR$9,2,0)),"")</f>
        <v>POSIBLE</v>
      </c>
      <c r="AR16" s="12">
        <f>+I16</f>
        <v>4</v>
      </c>
      <c r="AS16" s="12">
        <f>IFERROR(VLOOKUP(AQ16,[2]DATOS!$B$5:$C$9,2,),"")</f>
        <v>3</v>
      </c>
      <c r="AT16" s="12" t="str">
        <f t="shared" si="5"/>
        <v>MAYOR</v>
      </c>
      <c r="AU16" s="12">
        <f>IFERROR(VLOOKUP(AT16,[2]DATOS!$E$5:$F$9,2,),"")</f>
        <v>4</v>
      </c>
      <c r="AV16" s="11" t="str">
        <f>IFERROR(VLOOKUP(CONCATENATE(AS16:AS24,AU16),[2]DATOS!$J$5:$K$23,2,),"")</f>
        <v>EXTREMO</v>
      </c>
      <c r="AW16" s="30">
        <f t="shared" si="6"/>
        <v>12</v>
      </c>
      <c r="AX16" s="37"/>
      <c r="AY16" s="33"/>
      <c r="AZ16" s="21"/>
    </row>
    <row r="17" spans="1:52" ht="63.75" x14ac:dyDescent="0.2">
      <c r="A17" s="5" t="s">
        <v>117</v>
      </c>
      <c r="B17" s="5" t="s">
        <v>118</v>
      </c>
      <c r="C17" s="17" t="s">
        <v>119</v>
      </c>
      <c r="D17" s="8" t="s">
        <v>120</v>
      </c>
      <c r="E17" s="9" t="s">
        <v>56</v>
      </c>
      <c r="F17" s="8" t="s">
        <v>121</v>
      </c>
      <c r="G17" s="10" t="s">
        <v>122</v>
      </c>
      <c r="H17" s="9" t="s">
        <v>111</v>
      </c>
      <c r="I17" s="9">
        <f>IFERROR(VLOOKUP(H17,[1]Formulas!$B$5:$C$9,2,),"")</f>
        <v>4</v>
      </c>
      <c r="J17" s="9" t="s">
        <v>60</v>
      </c>
      <c r="K17" s="9">
        <f>IFERROR(VLOOKUP(J17,[1]Formulas!$E$5:$F$9,2,),"")</f>
        <v>4</v>
      </c>
      <c r="L17" s="11" t="str">
        <f>IFERROR(VLOOKUP(CONCATENATE(I17:I23,K17),[2]DATOS!$J$5:$K$23,2,),"")</f>
        <v>EXTREMO</v>
      </c>
      <c r="M17" s="11">
        <f t="shared" si="9"/>
        <v>16</v>
      </c>
      <c r="N17" s="12" t="s">
        <v>61</v>
      </c>
      <c r="O17" s="5" t="s">
        <v>123</v>
      </c>
      <c r="P17" s="6" t="s">
        <v>62</v>
      </c>
      <c r="Q17" s="14" t="s">
        <v>124</v>
      </c>
      <c r="R17" s="14" t="s">
        <v>125</v>
      </c>
      <c r="S17" s="14" t="s">
        <v>124</v>
      </c>
      <c r="T17" s="8" t="s">
        <v>63</v>
      </c>
      <c r="U17" s="9" t="s">
        <v>64</v>
      </c>
      <c r="V17" s="9" t="s">
        <v>65</v>
      </c>
      <c r="W17" s="9" t="s">
        <v>66</v>
      </c>
      <c r="X17" s="9" t="s">
        <v>67</v>
      </c>
      <c r="Y17" s="9" t="s">
        <v>68</v>
      </c>
      <c r="Z17" s="9" t="s">
        <v>69</v>
      </c>
      <c r="AA17" s="9" t="s">
        <v>70</v>
      </c>
      <c r="AB17" s="12">
        <f>IFERROR(VLOOKUP(U17,[2]DATOS!$AN$5:$AO$20,2,),"")</f>
        <v>15</v>
      </c>
      <c r="AC17" s="12">
        <f>IFERROR(VLOOKUP(V17,[2]DATOS!$AN$5:$AO$20,2,),"")</f>
        <v>15</v>
      </c>
      <c r="AD17" s="12">
        <f>IFERROR(VLOOKUP(W17,[2]DATOS!$AN$5:$AO$20,2,),"")</f>
        <v>15</v>
      </c>
      <c r="AE17" s="12">
        <f>IFERROR(VLOOKUP(X17,[2]DATOS!$AN$5:$AO$20,2,),"")</f>
        <v>10</v>
      </c>
      <c r="AF17" s="12">
        <f>IFERROR(VLOOKUP(Y17,[2]DATOS!$AN$5:$AO$20,2,),"")</f>
        <v>15</v>
      </c>
      <c r="AG17" s="12">
        <f>IFERROR(VLOOKUP(Z17,[2]DATOS!$AN$5:$AO$20,2,),"")</f>
        <v>15</v>
      </c>
      <c r="AH17" s="12">
        <f>IFERROR(VLOOKUP(AA17,[2]DATOS!$AN$5:$AO$20,2,),"")</f>
        <v>10</v>
      </c>
      <c r="AI17" s="12">
        <f t="shared" ref="AI17" si="10">+SUM(AB17:AH17)</f>
        <v>95</v>
      </c>
      <c r="AJ17" s="12" t="str">
        <f t="shared" ref="AJ17" si="11">+IF(AI17&gt;=96,"Fuerte",IF(AND(AI17&lt;96,AI17&gt;=86),"Moderado",IF(AI17&lt;=85,"Débil")))</f>
        <v>Moderado</v>
      </c>
      <c r="AK17" s="12" t="s">
        <v>81</v>
      </c>
      <c r="AL17" s="12" t="str">
        <f>IFERROR(VLOOKUP(CONCATENATE(AJ17,"+",AK17),[2]DATOS!$AB$5:$AC$13,2,),"")</f>
        <v>Moderado</v>
      </c>
      <c r="AM17" s="12">
        <f>IFERROR(VLOOKUP(AL17,[2]DATOS!$AC$5:$AD$13,2,),"")</f>
        <v>50</v>
      </c>
      <c r="AN17" s="15">
        <f t="shared" si="3"/>
        <v>50</v>
      </c>
      <c r="AO17" s="12" t="str">
        <f t="shared" ref="AO17" si="12">+IF(AN17="","",IF(AN17=100,"Fuerte",IF(AND(AN17&lt;100,AN17&gt;=50),"Moderado",IF(AN17&lt;50,"Débil"))))</f>
        <v>Moderado</v>
      </c>
      <c r="AP17" s="16">
        <f t="shared" ref="AP17" si="13">+IF(AO17="","",IF(AO17="Fuerte",2,IF(AO17="Moderado",1,IF(AO17="Débil",0))))</f>
        <v>1</v>
      </c>
      <c r="AQ17" s="12" t="str">
        <f>IFERROR(IF((AR17-AP17)&lt;=0,"RARA VEZ",VLOOKUP((AR17-AP17),[2]DATOS!$AQ$5:$AR$9,2,0)),"")</f>
        <v>POSIBLE</v>
      </c>
      <c r="AR17" s="12">
        <f>+I17</f>
        <v>4</v>
      </c>
      <c r="AS17" s="12">
        <f>IFERROR(VLOOKUP(AQ17,[2]DATOS!$B$5:$C$9,2,),"")</f>
        <v>3</v>
      </c>
      <c r="AT17" s="12" t="str">
        <f t="shared" si="5"/>
        <v>MAYOR</v>
      </c>
      <c r="AU17" s="12">
        <f>IFERROR(VLOOKUP(AT17,[2]DATOS!$E$5:$F$9,2,),"")</f>
        <v>4</v>
      </c>
      <c r="AV17" s="11" t="str">
        <f>IFERROR(VLOOKUP(CONCATENATE(AS17:AS23,AU17),[2]DATOS!$J$5:$K$23,2,),"")</f>
        <v>EXTREMO</v>
      </c>
      <c r="AW17" s="30">
        <f t="shared" si="6"/>
        <v>12</v>
      </c>
      <c r="AX17" s="28"/>
      <c r="AY17" s="33"/>
      <c r="AZ17" s="21"/>
    </row>
    <row r="18" spans="1:52" x14ac:dyDescent="0.2">
      <c r="AX18" s="1"/>
    </row>
    <row r="19" spans="1:52" x14ac:dyDescent="0.2">
      <c r="AX19" s="1"/>
    </row>
    <row r="20" spans="1:52" x14ac:dyDescent="0.2">
      <c r="AX20" s="1"/>
    </row>
    <row r="21" spans="1:52" x14ac:dyDescent="0.2">
      <c r="AX21" s="1"/>
    </row>
    <row r="22" spans="1:52" x14ac:dyDescent="0.2">
      <c r="AX22" s="1"/>
    </row>
    <row r="23" spans="1:52" x14ac:dyDescent="0.2">
      <c r="AX23" s="1"/>
    </row>
    <row r="24" spans="1:52" x14ac:dyDescent="0.2">
      <c r="AX24" s="1"/>
    </row>
    <row r="25" spans="1:52" x14ac:dyDescent="0.2">
      <c r="AX25" s="1"/>
    </row>
    <row r="26" spans="1:52" x14ac:dyDescent="0.2">
      <c r="AX26" s="1"/>
    </row>
    <row r="27" spans="1:52" x14ac:dyDescent="0.2">
      <c r="AX27" s="1"/>
    </row>
    <row r="28" spans="1:52" x14ac:dyDescent="0.2">
      <c r="AX28" s="1"/>
    </row>
    <row r="29" spans="1:52" x14ac:dyDescent="0.2">
      <c r="AX29" s="1"/>
    </row>
    <row r="30" spans="1:52" x14ac:dyDescent="0.2">
      <c r="AX30" s="1"/>
    </row>
    <row r="31" spans="1:52" x14ac:dyDescent="0.2">
      <c r="AX31" s="1"/>
    </row>
    <row r="32" spans="1:52" x14ac:dyDescent="0.2">
      <c r="AX32" s="1"/>
    </row>
    <row r="33" spans="50:50" x14ac:dyDescent="0.2">
      <c r="AX33" s="1"/>
    </row>
    <row r="34" spans="50:50" x14ac:dyDescent="0.2">
      <c r="AX34" s="1"/>
    </row>
    <row r="35" spans="50:50" x14ac:dyDescent="0.2">
      <c r="AX35" s="1"/>
    </row>
    <row r="36" spans="50:50" x14ac:dyDescent="0.2">
      <c r="AX36" s="1"/>
    </row>
    <row r="37" spans="50:50" x14ac:dyDescent="0.2">
      <c r="AX37" s="1"/>
    </row>
    <row r="38" spans="50:50" x14ac:dyDescent="0.2">
      <c r="AX38" s="1"/>
    </row>
    <row r="39" spans="50:50" x14ac:dyDescent="0.2">
      <c r="AX39" s="1"/>
    </row>
    <row r="40" spans="50:50" x14ac:dyDescent="0.2">
      <c r="AX40" s="1"/>
    </row>
    <row r="41" spans="50:50" x14ac:dyDescent="0.2">
      <c r="AX41" s="1"/>
    </row>
    <row r="42" spans="50:50" x14ac:dyDescent="0.2">
      <c r="AX42" s="1"/>
    </row>
    <row r="43" spans="50:50" x14ac:dyDescent="0.2">
      <c r="AX43" s="1"/>
    </row>
    <row r="44" spans="50:50" x14ac:dyDescent="0.2">
      <c r="AX44" s="1"/>
    </row>
    <row r="45" spans="50:50" x14ac:dyDescent="0.2">
      <c r="AX45" s="1"/>
    </row>
    <row r="46" spans="50:50" x14ac:dyDescent="0.2">
      <c r="AX46" s="1"/>
    </row>
    <row r="47" spans="50:50" x14ac:dyDescent="0.2">
      <c r="AX47" s="1"/>
    </row>
    <row r="48" spans="50:50" x14ac:dyDescent="0.2">
      <c r="AX48" s="1"/>
    </row>
    <row r="49" spans="50:50" x14ac:dyDescent="0.2">
      <c r="AX49" s="1"/>
    </row>
    <row r="50" spans="50:50" x14ac:dyDescent="0.2">
      <c r="AX50" s="1"/>
    </row>
    <row r="51" spans="50:50" x14ac:dyDescent="0.2">
      <c r="AX51" s="1"/>
    </row>
    <row r="52" spans="50:50" x14ac:dyDescent="0.2">
      <c r="AX52" s="1"/>
    </row>
    <row r="53" spans="50:50" x14ac:dyDescent="0.2">
      <c r="AX53" s="1"/>
    </row>
    <row r="54" spans="50:50" x14ac:dyDescent="0.2">
      <c r="AX54" s="1"/>
    </row>
    <row r="55" spans="50:50" x14ac:dyDescent="0.2">
      <c r="AX55" s="1"/>
    </row>
    <row r="56" spans="50:50" x14ac:dyDescent="0.2">
      <c r="AX56" s="1"/>
    </row>
    <row r="57" spans="50:50" x14ac:dyDescent="0.2">
      <c r="AX57" s="1"/>
    </row>
    <row r="58" spans="50:50" x14ac:dyDescent="0.2">
      <c r="AX58" s="1"/>
    </row>
    <row r="59" spans="50:50" x14ac:dyDescent="0.2">
      <c r="AX59" s="1"/>
    </row>
    <row r="60" spans="50:50" x14ac:dyDescent="0.2">
      <c r="AX60" s="1"/>
    </row>
    <row r="61" spans="50:50" x14ac:dyDescent="0.2">
      <c r="AX61" s="1"/>
    </row>
    <row r="62" spans="50:50" x14ac:dyDescent="0.2">
      <c r="AX62" s="1"/>
    </row>
    <row r="63" spans="50:50" x14ac:dyDescent="0.2">
      <c r="AX63" s="1"/>
    </row>
    <row r="64" spans="50:50" x14ac:dyDescent="0.2">
      <c r="AX64" s="1"/>
    </row>
    <row r="65" spans="50:50" x14ac:dyDescent="0.2">
      <c r="AX65" s="1"/>
    </row>
    <row r="66" spans="50:50" x14ac:dyDescent="0.2">
      <c r="AX66" s="1"/>
    </row>
    <row r="67" spans="50:50" x14ac:dyDescent="0.2">
      <c r="AX67" s="1"/>
    </row>
    <row r="68" spans="50:50" x14ac:dyDescent="0.2">
      <c r="AX68" s="1"/>
    </row>
    <row r="69" spans="50:50" x14ac:dyDescent="0.2">
      <c r="AX69" s="1"/>
    </row>
    <row r="70" spans="50:50" x14ac:dyDescent="0.2">
      <c r="AX70" s="1"/>
    </row>
    <row r="71" spans="50:50" x14ac:dyDescent="0.2">
      <c r="AX71" s="1"/>
    </row>
    <row r="72" spans="50:50" x14ac:dyDescent="0.2">
      <c r="AX72" s="1"/>
    </row>
    <row r="73" spans="50:50" x14ac:dyDescent="0.2">
      <c r="AX73" s="1"/>
    </row>
    <row r="74" spans="50:50" x14ac:dyDescent="0.2">
      <c r="AX74" s="1"/>
    </row>
    <row r="75" spans="50:50" x14ac:dyDescent="0.2">
      <c r="AX75" s="1"/>
    </row>
    <row r="76" spans="50:50" x14ac:dyDescent="0.2">
      <c r="AX76" s="1"/>
    </row>
    <row r="77" spans="50:50" x14ac:dyDescent="0.2">
      <c r="AX77" s="1"/>
    </row>
    <row r="78" spans="50:50" x14ac:dyDescent="0.2">
      <c r="AX78" s="1"/>
    </row>
    <row r="79" spans="50:50" x14ac:dyDescent="0.2">
      <c r="AX79" s="1"/>
    </row>
    <row r="80" spans="50:50" x14ac:dyDescent="0.2">
      <c r="AX80" s="1"/>
    </row>
    <row r="81" spans="50:50" x14ac:dyDescent="0.2">
      <c r="AX81" s="1"/>
    </row>
    <row r="82" spans="50:50" x14ac:dyDescent="0.2">
      <c r="AX82" s="1"/>
    </row>
    <row r="83" spans="50:50" x14ac:dyDescent="0.2">
      <c r="AX83" s="1"/>
    </row>
    <row r="84" spans="50:50" x14ac:dyDescent="0.2">
      <c r="AX84" s="1"/>
    </row>
    <row r="85" spans="50:50" x14ac:dyDescent="0.2">
      <c r="AX85" s="1"/>
    </row>
    <row r="86" spans="50:50" x14ac:dyDescent="0.2">
      <c r="AX86" s="1"/>
    </row>
    <row r="87" spans="50:50" x14ac:dyDescent="0.2">
      <c r="AX87" s="1"/>
    </row>
    <row r="88" spans="50:50" x14ac:dyDescent="0.2">
      <c r="AX88" s="1"/>
    </row>
    <row r="89" spans="50:50" x14ac:dyDescent="0.2">
      <c r="AX89" s="1"/>
    </row>
    <row r="90" spans="50:50" x14ac:dyDescent="0.2">
      <c r="AX90" s="1"/>
    </row>
    <row r="91" spans="50:50" x14ac:dyDescent="0.2">
      <c r="AX91" s="1"/>
    </row>
    <row r="92" spans="50:50" x14ac:dyDescent="0.2">
      <c r="AX92" s="1"/>
    </row>
    <row r="93" spans="50:50" x14ac:dyDescent="0.2">
      <c r="AX93" s="1"/>
    </row>
    <row r="94" spans="50:50" x14ac:dyDescent="0.2">
      <c r="AX94" s="1"/>
    </row>
    <row r="95" spans="50:50" x14ac:dyDescent="0.2">
      <c r="AX95" s="1"/>
    </row>
    <row r="96" spans="50:50" x14ac:dyDescent="0.2">
      <c r="AX96" s="1"/>
    </row>
    <row r="97" spans="50:50" x14ac:dyDescent="0.2">
      <c r="AX97" s="1"/>
    </row>
    <row r="98" spans="50:50" x14ac:dyDescent="0.2">
      <c r="AX98" s="1"/>
    </row>
    <row r="99" spans="50:50" x14ac:dyDescent="0.2">
      <c r="AX99" s="1"/>
    </row>
    <row r="100" spans="50:50" x14ac:dyDescent="0.2">
      <c r="AX100" s="1"/>
    </row>
    <row r="101" spans="50:50" x14ac:dyDescent="0.2">
      <c r="AX101" s="1"/>
    </row>
    <row r="102" spans="50:50" x14ac:dyDescent="0.2">
      <c r="AX102" s="36"/>
    </row>
  </sheetData>
  <protectedRanges>
    <protectedRange sqref="AK8 J8 B8 N8:P8 D8:H8 T8:AA8" name="Rango1"/>
    <protectedRange sqref="C8" name="Rango1_1"/>
    <protectedRange sqref="AK9 J9 B9:H9 N9:AA9 Q8:S8" name="Rango1_2"/>
    <protectedRange sqref="H15 B15:E15 C10:H14 AK10:AK15 J10:J15 B10:B13 N10:AA15" name="Rango1_3"/>
    <protectedRange sqref="N16 P16:AA16 AK16 J16 C16:H16" name="Rango1_4"/>
    <protectedRange sqref="N17 C17:H17 P17:AA17 AK17 J17" name="Rango1_5"/>
  </protectedRanges>
  <mergeCells count="13">
    <mergeCell ref="U5:AP6"/>
    <mergeCell ref="AQ5:AW6"/>
    <mergeCell ref="AX5:AZ6"/>
    <mergeCell ref="A1:C3"/>
    <mergeCell ref="D1:AV3"/>
    <mergeCell ref="AW1:AZ1"/>
    <mergeCell ref="AW2:AZ2"/>
    <mergeCell ref="AW3:AZ3"/>
    <mergeCell ref="A4:AZ4"/>
    <mergeCell ref="O5:T6"/>
    <mergeCell ref="A5:B6"/>
    <mergeCell ref="C5:G6"/>
    <mergeCell ref="H5:N6"/>
  </mergeCells>
  <conditionalFormatting sqref="AJ8:AP8">
    <cfRule type="containsText" dxfId="121" priority="124" operator="containsText" text="DISMINUYE UN PUNTO">
      <formula>NOT(ISERROR(SEARCH("DISMINUYE UN PUNTO",AJ8)))</formula>
    </cfRule>
    <cfRule type="containsText" dxfId="120" priority="125" operator="containsText" text="DISMINUYE CERO PUNTOS">
      <formula>NOT(ISERROR(SEARCH("DISMINUYE CERO PUNTOS",AJ8)))</formula>
    </cfRule>
    <cfRule type="containsText" dxfId="119" priority="126" operator="containsText" text="DISMINUYE DOS PUNTOS">
      <formula>NOT(ISERROR(SEARCH("DISMINUYE DOS PUNTOS",AJ8)))</formula>
    </cfRule>
  </conditionalFormatting>
  <conditionalFormatting sqref="L8:M8 AV8">
    <cfRule type="cellIs" dxfId="118" priority="131" stopIfTrue="1" operator="equal">
      <formula>"BAJO"</formula>
    </cfRule>
    <cfRule type="cellIs" dxfId="117" priority="132" stopIfTrue="1" operator="equal">
      <formula>"MODERADO"</formula>
    </cfRule>
    <cfRule type="cellIs" dxfId="116" priority="133" stopIfTrue="1" operator="equal">
      <formula>"ALTO"</formula>
    </cfRule>
    <cfRule type="cellIs" dxfId="115" priority="134" stopIfTrue="1" operator="equal">
      <formula>"EXTREMO"</formula>
    </cfRule>
  </conditionalFormatting>
  <conditionalFormatting sqref="G8">
    <cfRule type="cellIs" dxfId="114" priority="123" operator="equal">
      <formula>0</formula>
    </cfRule>
  </conditionalFormatting>
  <conditionalFormatting sqref="N8">
    <cfRule type="expression" dxfId="113" priority="122" stopIfTrue="1">
      <formula>IF(J8="",K8="","")</formula>
    </cfRule>
  </conditionalFormatting>
  <conditionalFormatting sqref="N8">
    <cfRule type="containsText" dxfId="112" priority="119" stopIfTrue="1" operator="containsText" text="Reducir">
      <formula>NOT(ISERROR(SEARCH("Reducir",N8)))</formula>
    </cfRule>
    <cfRule type="containsText" dxfId="111" priority="120" stopIfTrue="1" operator="containsText" text="Asumir">
      <formula>NOT(ISERROR(SEARCH("Asumir",N8)))</formula>
    </cfRule>
    <cfRule type="containsText" dxfId="110" priority="121" stopIfTrue="1" operator="containsText" text="Evitar">
      <formula>NOT(ISERROR(SEARCH("Evitar",N8)))</formula>
    </cfRule>
  </conditionalFormatting>
  <conditionalFormatting sqref="AJ9:AP9">
    <cfRule type="containsText" dxfId="109" priority="108" operator="containsText" text="DISMINUYE UN PUNTO">
      <formula>NOT(ISERROR(SEARCH("DISMINUYE UN PUNTO",AJ9)))</formula>
    </cfRule>
    <cfRule type="containsText" dxfId="108" priority="109" operator="containsText" text="DISMINUYE CERO PUNTOS">
      <formula>NOT(ISERROR(SEARCH("DISMINUYE CERO PUNTOS",AJ9)))</formula>
    </cfRule>
    <cfRule type="containsText" dxfId="107" priority="110" operator="containsText" text="DISMINUYE DOS PUNTOS">
      <formula>NOT(ISERROR(SEARCH("DISMINUYE DOS PUNTOS",AJ9)))</formula>
    </cfRule>
  </conditionalFormatting>
  <conditionalFormatting sqref="L9:M9 AV9">
    <cfRule type="cellIs" dxfId="106" priority="115" stopIfTrue="1" operator="equal">
      <formula>"BAJO"</formula>
    </cfRule>
    <cfRule type="cellIs" dxfId="105" priority="116" stopIfTrue="1" operator="equal">
      <formula>"MODERADO"</formula>
    </cfRule>
    <cfRule type="cellIs" dxfId="104" priority="117" stopIfTrue="1" operator="equal">
      <formula>"ALTO"</formula>
    </cfRule>
    <cfRule type="cellIs" dxfId="103" priority="118" stopIfTrue="1" operator="equal">
      <formula>"EXTREMO"</formula>
    </cfRule>
  </conditionalFormatting>
  <conditionalFormatting sqref="G9">
    <cfRule type="cellIs" dxfId="102" priority="107" operator="equal">
      <formula>0</formula>
    </cfRule>
  </conditionalFormatting>
  <conditionalFormatting sqref="N9">
    <cfRule type="expression" dxfId="101" priority="106" stopIfTrue="1">
      <formula>IF(J9="",K9="","")</formula>
    </cfRule>
  </conditionalFormatting>
  <conditionalFormatting sqref="N9">
    <cfRule type="containsText" dxfId="100" priority="103" stopIfTrue="1" operator="containsText" text="Reducir">
      <formula>NOT(ISERROR(SEARCH("Reducir",N9)))</formula>
    </cfRule>
    <cfRule type="containsText" dxfId="99" priority="104" stopIfTrue="1" operator="containsText" text="Asumir">
      <formula>NOT(ISERROR(SEARCH("Asumir",N9)))</formula>
    </cfRule>
    <cfRule type="containsText" dxfId="98" priority="105" stopIfTrue="1" operator="containsText" text="Evitar">
      <formula>NOT(ISERROR(SEARCH("Evitar",N9)))</formula>
    </cfRule>
  </conditionalFormatting>
  <conditionalFormatting sqref="AK10:AK11 AL10:AP14 AJ10:AJ15 AK15:AP15">
    <cfRule type="containsText" dxfId="97" priority="92" operator="containsText" text="DISMINUYE UN PUNTO">
      <formula>NOT(ISERROR(SEARCH("DISMINUYE UN PUNTO",AJ10)))</formula>
    </cfRule>
    <cfRule type="containsText" dxfId="96" priority="93" operator="containsText" text="DISMINUYE CERO PUNTOS">
      <formula>NOT(ISERROR(SEARCH("DISMINUYE CERO PUNTOS",AJ10)))</formula>
    </cfRule>
    <cfRule type="containsText" dxfId="95" priority="94" operator="containsText" text="DISMINUYE DOS PUNTOS">
      <formula>NOT(ISERROR(SEARCH("DISMINUYE DOS PUNTOS",AJ10)))</formula>
    </cfRule>
  </conditionalFormatting>
  <conditionalFormatting sqref="L10:M15 AV10:AV15">
    <cfRule type="cellIs" dxfId="94" priority="99" stopIfTrue="1" operator="equal">
      <formula>"BAJO"</formula>
    </cfRule>
    <cfRule type="cellIs" dxfId="93" priority="100" stopIfTrue="1" operator="equal">
      <formula>"MODERADO"</formula>
    </cfRule>
    <cfRule type="cellIs" dxfId="92" priority="101" stopIfTrue="1" operator="equal">
      <formula>"ALTO"</formula>
    </cfRule>
    <cfRule type="cellIs" dxfId="91" priority="102" stopIfTrue="1" operator="equal">
      <formula>"EXTREMO"</formula>
    </cfRule>
  </conditionalFormatting>
  <conditionalFormatting sqref="AW13">
    <cfRule type="cellIs" dxfId="90" priority="95" stopIfTrue="1" operator="equal">
      <formula>"BAJO"</formula>
    </cfRule>
    <cfRule type="cellIs" dxfId="89" priority="96" stopIfTrue="1" operator="equal">
      <formula>"MODERADO"</formula>
    </cfRule>
    <cfRule type="cellIs" dxfId="88" priority="97" stopIfTrue="1" operator="equal">
      <formula>"ALTO"</formula>
    </cfRule>
    <cfRule type="cellIs" dxfId="87" priority="98" stopIfTrue="1" operator="equal">
      <formula>"EXTREMO"</formula>
    </cfRule>
  </conditionalFormatting>
  <conditionalFormatting sqref="G10:G15">
    <cfRule type="cellIs" dxfId="86" priority="91" operator="equal">
      <formula>0</formula>
    </cfRule>
  </conditionalFormatting>
  <conditionalFormatting sqref="AK12:AK14">
    <cfRule type="containsText" dxfId="85" priority="88" operator="containsText" text="DISMINUYE UN PUNTO">
      <formula>NOT(ISERROR(SEARCH("DISMINUYE UN PUNTO",AK12)))</formula>
    </cfRule>
    <cfRule type="containsText" dxfId="84" priority="89" operator="containsText" text="DISMINUYE CERO PUNTOS">
      <formula>NOT(ISERROR(SEARCH("DISMINUYE CERO PUNTOS",AK12)))</formula>
    </cfRule>
    <cfRule type="containsText" dxfId="83" priority="90" operator="containsText" text="DISMINUYE DOS PUNTOS">
      <formula>NOT(ISERROR(SEARCH("DISMINUYE DOS PUNTOS",AK12)))</formula>
    </cfRule>
  </conditionalFormatting>
  <conditionalFormatting sqref="N10:N15">
    <cfRule type="expression" dxfId="82" priority="87" stopIfTrue="1">
      <formula>IF(J10="",K10="","")</formula>
    </cfRule>
  </conditionalFormatting>
  <conditionalFormatting sqref="N10:N15">
    <cfRule type="containsText" dxfId="81" priority="84" stopIfTrue="1" operator="containsText" text="Reducir">
      <formula>NOT(ISERROR(SEARCH("Reducir",N10)))</formula>
    </cfRule>
    <cfRule type="containsText" dxfId="80" priority="85" stopIfTrue="1" operator="containsText" text="Asumir">
      <formula>NOT(ISERROR(SEARCH("Asumir",N10)))</formula>
    </cfRule>
    <cfRule type="containsText" dxfId="79" priority="86" stopIfTrue="1" operator="containsText" text="Evitar">
      <formula>NOT(ISERROR(SEARCH("Evitar",N10)))</formula>
    </cfRule>
  </conditionalFormatting>
  <conditionalFormatting sqref="AW15">
    <cfRule type="cellIs" dxfId="78" priority="80" stopIfTrue="1" operator="equal">
      <formula>"BAJO"</formula>
    </cfRule>
    <cfRule type="cellIs" dxfId="77" priority="81" stopIfTrue="1" operator="equal">
      <formula>"MODERADO"</formula>
    </cfRule>
    <cfRule type="cellIs" dxfId="76" priority="82" stopIfTrue="1" operator="equal">
      <formula>"ALTO"</formula>
    </cfRule>
    <cfRule type="cellIs" dxfId="75" priority="83" stopIfTrue="1" operator="equal">
      <formula>"EXTREMO"</formula>
    </cfRule>
  </conditionalFormatting>
  <conditionalFormatting sqref="AW14">
    <cfRule type="cellIs" dxfId="74" priority="76" stopIfTrue="1" operator="equal">
      <formula>"BAJO"</formula>
    </cfRule>
    <cfRule type="cellIs" dxfId="73" priority="77" stopIfTrue="1" operator="equal">
      <formula>"MODERADO"</formula>
    </cfRule>
    <cfRule type="cellIs" dxfId="72" priority="78" stopIfTrue="1" operator="equal">
      <formula>"ALTO"</formula>
    </cfRule>
    <cfRule type="cellIs" dxfId="71" priority="79" stopIfTrue="1" operator="equal">
      <formula>"EXTREMO"</formula>
    </cfRule>
  </conditionalFormatting>
  <conditionalFormatting sqref="AN16">
    <cfRule type="containsText" dxfId="70" priority="73" operator="containsText" text="DISMINUYE UN PUNTO">
      <formula>NOT(ISERROR(SEARCH("DISMINUYE UN PUNTO",AN16)))</formula>
    </cfRule>
    <cfRule type="containsText" dxfId="69" priority="74" operator="containsText" text="DISMINUYE CERO PUNTOS">
      <formula>NOT(ISERROR(SEARCH("DISMINUYE CERO PUNTOS",AN16)))</formula>
    </cfRule>
    <cfRule type="containsText" dxfId="68" priority="75" operator="containsText" text="DISMINUYE DOS PUNTOS">
      <formula>NOT(ISERROR(SEARCH("DISMINUYE DOS PUNTOS",AN16)))</formula>
    </cfRule>
  </conditionalFormatting>
  <conditionalFormatting sqref="L16:M16">
    <cfRule type="cellIs" dxfId="67" priority="69" stopIfTrue="1" operator="equal">
      <formula>"BAJO"</formula>
    </cfRule>
    <cfRule type="cellIs" dxfId="66" priority="70" stopIfTrue="1" operator="equal">
      <formula>"MODERADO"</formula>
    </cfRule>
    <cfRule type="cellIs" dxfId="65" priority="71" stopIfTrue="1" operator="equal">
      <formula>"ALTO"</formula>
    </cfRule>
    <cfRule type="cellIs" dxfId="64" priority="72" stopIfTrue="1" operator="equal">
      <formula>"EXTREMO"</formula>
    </cfRule>
  </conditionalFormatting>
  <conditionalFormatting sqref="AP16">
    <cfRule type="containsText" dxfId="63" priority="59" operator="containsText" text="DISMINUYE UN PUNTO">
      <formula>NOT(ISERROR(SEARCH("DISMINUYE UN PUNTO",AP16)))</formula>
    </cfRule>
    <cfRule type="containsText" dxfId="62" priority="60" operator="containsText" text="DISMINUYE CERO PUNTOS">
      <formula>NOT(ISERROR(SEARCH("DISMINUYE CERO PUNTOS",AP16)))</formula>
    </cfRule>
    <cfRule type="containsText" dxfId="61" priority="61" operator="containsText" text="DISMINUYE DOS PUNTOS">
      <formula>NOT(ISERROR(SEARCH("DISMINUYE DOS PUNTOS",AP16)))</formula>
    </cfRule>
  </conditionalFormatting>
  <conditionalFormatting sqref="AJ16:AM16">
    <cfRule type="containsText" dxfId="60" priority="66" operator="containsText" text="DISMINUYE UN PUNTO">
      <formula>NOT(ISERROR(SEARCH("DISMINUYE UN PUNTO",AJ16)))</formula>
    </cfRule>
    <cfRule type="containsText" dxfId="59" priority="67" operator="containsText" text="DISMINUYE CERO PUNTOS">
      <formula>NOT(ISERROR(SEARCH("DISMINUYE CERO PUNTOS",AJ16)))</formula>
    </cfRule>
    <cfRule type="containsText" dxfId="58" priority="68" operator="containsText" text="DISMINUYE DOS PUNTOS">
      <formula>NOT(ISERROR(SEARCH("DISMINUYE DOS PUNTOS",AJ16)))</formula>
    </cfRule>
  </conditionalFormatting>
  <conditionalFormatting sqref="AW16">
    <cfRule type="cellIs" dxfId="57" priority="62" stopIfTrue="1" operator="equal">
      <formula>"BAJO"</formula>
    </cfRule>
    <cfRule type="cellIs" dxfId="56" priority="63" stopIfTrue="1" operator="equal">
      <formula>"MODERADO"</formula>
    </cfRule>
    <cfRule type="cellIs" dxfId="55" priority="64" stopIfTrue="1" operator="equal">
      <formula>"ALTO"</formula>
    </cfRule>
    <cfRule type="cellIs" dxfId="54" priority="65" stopIfTrue="1" operator="equal">
      <formula>"EXTREMO"</formula>
    </cfRule>
  </conditionalFormatting>
  <conditionalFormatting sqref="AO16">
    <cfRule type="containsText" dxfId="53" priority="56" operator="containsText" text="DISMINUYE UN PUNTO">
      <formula>NOT(ISERROR(SEARCH("DISMINUYE UN PUNTO",AO16)))</formula>
    </cfRule>
    <cfRule type="containsText" dxfId="52" priority="57" operator="containsText" text="DISMINUYE CERO PUNTOS">
      <formula>NOT(ISERROR(SEARCH("DISMINUYE CERO PUNTOS",AO16)))</formula>
    </cfRule>
    <cfRule type="containsText" dxfId="51" priority="58" operator="containsText" text="DISMINUYE DOS PUNTOS">
      <formula>NOT(ISERROR(SEARCH("DISMINUYE DOS PUNTOS",AO16)))</formula>
    </cfRule>
  </conditionalFormatting>
  <conditionalFormatting sqref="AV16">
    <cfRule type="cellIs" dxfId="50" priority="52" stopIfTrue="1" operator="equal">
      <formula>"BAJO"</formula>
    </cfRule>
    <cfRule type="cellIs" dxfId="49" priority="53" stopIfTrue="1" operator="equal">
      <formula>"MODERADO"</formula>
    </cfRule>
    <cfRule type="cellIs" dxfId="48" priority="54" stopIfTrue="1" operator="equal">
      <formula>"ALTO"</formula>
    </cfRule>
    <cfRule type="cellIs" dxfId="47" priority="55" stopIfTrue="1" operator="equal">
      <formula>"EXTREMO"</formula>
    </cfRule>
  </conditionalFormatting>
  <conditionalFormatting sqref="G16">
    <cfRule type="cellIs" dxfId="46" priority="51" operator="equal">
      <formula>0</formula>
    </cfRule>
  </conditionalFormatting>
  <conditionalFormatting sqref="AN17">
    <cfRule type="containsText" dxfId="45" priority="48" operator="containsText" text="DISMINUYE UN PUNTO">
      <formula>NOT(ISERROR(SEARCH("DISMINUYE UN PUNTO",AN17)))</formula>
    </cfRule>
    <cfRule type="containsText" dxfId="44" priority="49" operator="containsText" text="DISMINUYE CERO PUNTOS">
      <formula>NOT(ISERROR(SEARCH("DISMINUYE CERO PUNTOS",AN17)))</formula>
    </cfRule>
    <cfRule type="containsText" dxfId="43" priority="50" operator="containsText" text="DISMINUYE DOS PUNTOS">
      <formula>NOT(ISERROR(SEARCH("DISMINUYE DOS PUNTOS",AN17)))</formula>
    </cfRule>
  </conditionalFormatting>
  <conditionalFormatting sqref="L17:M17">
    <cfRule type="cellIs" dxfId="42" priority="44" stopIfTrue="1" operator="equal">
      <formula>"BAJO"</formula>
    </cfRule>
    <cfRule type="cellIs" dxfId="41" priority="45" stopIfTrue="1" operator="equal">
      <formula>"MODERADO"</formula>
    </cfRule>
    <cfRule type="cellIs" dxfId="40" priority="46" stopIfTrue="1" operator="equal">
      <formula>"ALTO"</formula>
    </cfRule>
    <cfRule type="cellIs" dxfId="39" priority="47" stopIfTrue="1" operator="equal">
      <formula>"EXTREMO"</formula>
    </cfRule>
  </conditionalFormatting>
  <conditionalFormatting sqref="AP17">
    <cfRule type="containsText" dxfId="38" priority="34" operator="containsText" text="DISMINUYE UN PUNTO">
      <formula>NOT(ISERROR(SEARCH("DISMINUYE UN PUNTO",AP17)))</formula>
    </cfRule>
    <cfRule type="containsText" dxfId="37" priority="35" operator="containsText" text="DISMINUYE CERO PUNTOS">
      <formula>NOT(ISERROR(SEARCH("DISMINUYE CERO PUNTOS",AP17)))</formula>
    </cfRule>
    <cfRule type="containsText" dxfId="36" priority="36" operator="containsText" text="DISMINUYE DOS PUNTOS">
      <formula>NOT(ISERROR(SEARCH("DISMINUYE DOS PUNTOS",AP17)))</formula>
    </cfRule>
  </conditionalFormatting>
  <conditionalFormatting sqref="AJ17:AM17">
    <cfRule type="containsText" dxfId="35" priority="41" operator="containsText" text="DISMINUYE UN PUNTO">
      <formula>NOT(ISERROR(SEARCH("DISMINUYE UN PUNTO",AJ17)))</formula>
    </cfRule>
    <cfRule type="containsText" dxfId="34" priority="42" operator="containsText" text="DISMINUYE CERO PUNTOS">
      <formula>NOT(ISERROR(SEARCH("DISMINUYE CERO PUNTOS",AJ17)))</formula>
    </cfRule>
    <cfRule type="containsText" dxfId="33" priority="43" operator="containsText" text="DISMINUYE DOS PUNTOS">
      <formula>NOT(ISERROR(SEARCH("DISMINUYE DOS PUNTOS",AJ17)))</formula>
    </cfRule>
  </conditionalFormatting>
  <conditionalFormatting sqref="AW17">
    <cfRule type="cellIs" dxfId="32" priority="37" stopIfTrue="1" operator="equal">
      <formula>"BAJO"</formula>
    </cfRule>
    <cfRule type="cellIs" dxfId="31" priority="38" stopIfTrue="1" operator="equal">
      <formula>"MODERADO"</formula>
    </cfRule>
    <cfRule type="cellIs" dxfId="30" priority="39" stopIfTrue="1" operator="equal">
      <formula>"ALTO"</formula>
    </cfRule>
    <cfRule type="cellIs" dxfId="29" priority="40" stopIfTrue="1" operator="equal">
      <formula>"EXTREMO"</formula>
    </cfRule>
  </conditionalFormatting>
  <conditionalFormatting sqref="G17">
    <cfRule type="cellIs" dxfId="28" priority="33" operator="equal">
      <formula>0</formula>
    </cfRule>
  </conditionalFormatting>
  <conditionalFormatting sqref="AO17">
    <cfRule type="containsText" dxfId="27" priority="30" operator="containsText" text="DISMINUYE UN PUNTO">
      <formula>NOT(ISERROR(SEARCH("DISMINUYE UN PUNTO",AO17)))</formula>
    </cfRule>
    <cfRule type="containsText" dxfId="26" priority="31" operator="containsText" text="DISMINUYE CERO PUNTOS">
      <formula>NOT(ISERROR(SEARCH("DISMINUYE CERO PUNTOS",AO17)))</formula>
    </cfRule>
    <cfRule type="containsText" dxfId="25" priority="32" operator="containsText" text="DISMINUYE DOS PUNTOS">
      <formula>NOT(ISERROR(SEARCH("DISMINUYE DOS PUNTOS",AO17)))</formula>
    </cfRule>
  </conditionalFormatting>
  <conditionalFormatting sqref="AV17">
    <cfRule type="cellIs" dxfId="24" priority="26" stopIfTrue="1" operator="equal">
      <formula>"BAJO"</formula>
    </cfRule>
    <cfRule type="cellIs" dxfId="23" priority="27" stopIfTrue="1" operator="equal">
      <formula>"MODERADO"</formula>
    </cfRule>
    <cfRule type="cellIs" dxfId="22" priority="28" stopIfTrue="1" operator="equal">
      <formula>"ALTO"</formula>
    </cfRule>
    <cfRule type="cellIs" dxfId="21" priority="29" stopIfTrue="1" operator="equal">
      <formula>"EXTREMO"</formula>
    </cfRule>
  </conditionalFormatting>
  <conditionalFormatting sqref="AW8">
    <cfRule type="cellIs" dxfId="20" priority="22" stopIfTrue="1" operator="equal">
      <formula>"BAJO"</formula>
    </cfRule>
    <cfRule type="cellIs" dxfId="19" priority="23" stopIfTrue="1" operator="equal">
      <formula>"MODERADO"</formula>
    </cfRule>
    <cfRule type="cellIs" dxfId="18" priority="24" stopIfTrue="1" operator="equal">
      <formula>"ALTO"</formula>
    </cfRule>
    <cfRule type="cellIs" dxfId="17" priority="25" stopIfTrue="1" operator="equal">
      <formula>"EXTREMO"</formula>
    </cfRule>
  </conditionalFormatting>
  <conditionalFormatting sqref="AW9">
    <cfRule type="cellIs" dxfId="16" priority="14" stopIfTrue="1" operator="equal">
      <formula>"BAJO"</formula>
    </cfRule>
    <cfRule type="cellIs" dxfId="15" priority="15" stopIfTrue="1" operator="equal">
      <formula>"MODERADO"</formula>
    </cfRule>
    <cfRule type="cellIs" dxfId="14" priority="16" stopIfTrue="1" operator="equal">
      <formula>"ALTO"</formula>
    </cfRule>
    <cfRule type="cellIs" dxfId="13" priority="17" stopIfTrue="1" operator="equal">
      <formula>"EXTREMO"</formula>
    </cfRule>
  </conditionalFormatting>
  <conditionalFormatting sqref="AW10">
    <cfRule type="cellIs" dxfId="12" priority="10" stopIfTrue="1" operator="equal">
      <formula>"BAJO"</formula>
    </cfRule>
    <cfRule type="cellIs" dxfId="11" priority="11" stopIfTrue="1" operator="equal">
      <formula>"MODERADO"</formula>
    </cfRule>
    <cfRule type="cellIs" dxfId="10" priority="12" stopIfTrue="1" operator="equal">
      <formula>"ALTO"</formula>
    </cfRule>
    <cfRule type="cellIs" dxfId="9" priority="13" stopIfTrue="1" operator="equal">
      <formula>"EXTREMO"</formula>
    </cfRule>
  </conditionalFormatting>
  <conditionalFormatting sqref="AW11">
    <cfRule type="cellIs" dxfId="8" priority="6" stopIfTrue="1" operator="equal">
      <formula>"BAJO"</formula>
    </cfRule>
    <cfRule type="cellIs" dxfId="7" priority="7" stopIfTrue="1" operator="equal">
      <formula>"MODERADO"</formula>
    </cfRule>
    <cfRule type="cellIs" dxfId="6" priority="8" stopIfTrue="1" operator="equal">
      <formula>"ALTO"</formula>
    </cfRule>
    <cfRule type="cellIs" dxfId="5" priority="9" stopIfTrue="1" operator="equal">
      <formula>"EXTREMO"</formula>
    </cfRule>
  </conditionalFormatting>
  <conditionalFormatting sqref="AW12">
    <cfRule type="cellIs" dxfId="4" priority="2" stopIfTrue="1" operator="equal">
      <formula>"BAJO"</formula>
    </cfRule>
    <cfRule type="cellIs" dxfId="3" priority="3" stopIfTrue="1" operator="equal">
      <formula>"MODERADO"</formula>
    </cfRule>
    <cfRule type="cellIs" dxfId="2" priority="4" stopIfTrue="1" operator="equal">
      <formula>"ALTO"</formula>
    </cfRule>
    <cfRule type="cellIs" dxfId="1" priority="5" stopIfTrue="1" operator="equal">
      <formula>"EXTREMO"</formula>
    </cfRule>
  </conditionalFormatting>
  <conditionalFormatting sqref="D16">
    <cfRule type="cellIs" dxfId="0" priority="1" operator="equal">
      <formula>0</formula>
    </cfRule>
  </conditionalFormatting>
  <pageMargins left="0.7" right="0.7" top="0.75" bottom="0.75" header="0.3" footer="0.3"/>
  <pageSetup paperSize="9" scale="1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Astrid Gonzalez</dc:creator>
  <cp:keywords/>
  <dc:description/>
  <cp:lastModifiedBy>Maria Alejandra Berrío González</cp:lastModifiedBy>
  <cp:revision/>
  <dcterms:created xsi:type="dcterms:W3CDTF">2024-01-30T21:12:41Z</dcterms:created>
  <dcterms:modified xsi:type="dcterms:W3CDTF">2024-05-20T22:06:32Z</dcterms:modified>
  <cp:category/>
  <cp:contentStatus/>
</cp:coreProperties>
</file>