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e.quiroz\Desktop\PA -POAI 2023\POAI 2023 Dependencias\"/>
    </mc:Choice>
  </mc:AlternateContent>
  <bookViews>
    <workbookView xWindow="0" yWindow="0" windowWidth="20490" windowHeight="7455" firstSheet="4" activeTab="7"/>
  </bookViews>
  <sheets>
    <sheet name="HACIENDA" sheetId="5" r:id="rId1"/>
    <sheet name="DESARROLLO" sheetId="2" r:id="rId2"/>
    <sheet name="SEGURIDAD Y CONVIVENCIA" sheetId="3" r:id="rId3"/>
    <sheet name="MUJER Y FAMILIA" sheetId="4" r:id="rId4"/>
    <sheet name="MOVILIDAD" sheetId="6" r:id="rId5"/>
    <sheet name="INFRAESTRUCTURA" sheetId="13" r:id="rId6"/>
    <sheet name="PLANEACIÓN" sheetId="14" r:id="rId7"/>
    <sheet name="SERVICIOS ADMINISTRATIVOS" sheetId="7" r:id="rId8"/>
    <sheet name="COMUNICACIONES" sheetId="1" r:id="rId9"/>
    <sheet name="EDUCACIÓN" sheetId="8" r:id="rId10"/>
    <sheet name="SALUD" sheetId="9" r:id="rId11"/>
    <sheet name="CONTROL INTERNO" sheetId="10" r:id="rId12"/>
    <sheet name="CULTURA" sheetId="11" r:id="rId13"/>
    <sheet name="INDEC" sheetId="12" r:id="rId14"/>
  </sheets>
  <definedNames>
    <definedName name="_xlnm._FilterDatabase" localSheetId="9" hidden="1">EDUCACIÓN!$A$9:$BR$57</definedName>
    <definedName name="_xlnm._FilterDatabase" localSheetId="5" hidden="1">INFRAESTRUCTURA!$A$9:$BR$57</definedName>
    <definedName name="_xlnm._FilterDatabase" localSheetId="10" hidden="1">SALUD!$A$9:$BR$117</definedName>
  </definedNames>
  <calcPr calcId="152511"/>
  <extLst>
    <ext uri="GoogleSheetsCustomDataVersion1">
      <go:sheetsCustomData xmlns:go="http://customooxmlschemas.google.com/" r:id="rId15" roundtripDataSignature="AMtx7miROkY6rJ8OlsqmWR+SSAwntBqVKg=="/>
    </ext>
  </extLst>
</workbook>
</file>

<file path=xl/calcChain.xml><?xml version="1.0" encoding="utf-8"?>
<calcChain xmlns="http://schemas.openxmlformats.org/spreadsheetml/2006/main">
  <c r="Z56" i="3" l="1"/>
  <c r="Z160" i="2"/>
  <c r="Z17" i="5"/>
  <c r="Z44" i="12" l="1"/>
  <c r="Z48" i="11"/>
  <c r="Z15" i="10"/>
  <c r="Z117" i="9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Z32" i="1" s="1"/>
  <c r="Z124" i="14"/>
  <c r="Z34" i="6"/>
  <c r="Z35" i="4"/>
  <c r="X117" i="9"/>
  <c r="W117" i="9"/>
  <c r="V117" i="9"/>
  <c r="T117" i="9"/>
  <c r="S117" i="9"/>
  <c r="R117" i="9"/>
  <c r="Q117" i="9"/>
  <c r="P117" i="9"/>
  <c r="O117" i="9"/>
  <c r="M117" i="9"/>
  <c r="L117" i="9"/>
  <c r="K117" i="9"/>
  <c r="J117" i="9"/>
  <c r="U111" i="9"/>
  <c r="U117" i="9" s="1"/>
  <c r="U110" i="9"/>
  <c r="V94" i="9"/>
  <c r="N92" i="9"/>
  <c r="N46" i="9"/>
  <c r="N37" i="9"/>
  <c r="N36" i="9"/>
  <c r="N33" i="9"/>
  <c r="N29" i="9"/>
  <c r="N27" i="9"/>
  <c r="N21" i="9"/>
  <c r="N18" i="9"/>
  <c r="N17" i="9"/>
  <c r="N117" i="9" s="1"/>
  <c r="N16" i="9"/>
  <c r="N15" i="9"/>
  <c r="X160" i="2" l="1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X44" i="12"/>
  <c r="W44" i="12"/>
  <c r="V44" i="12"/>
  <c r="U44" i="12"/>
  <c r="T44" i="12"/>
  <c r="S44" i="12"/>
  <c r="Q44" i="12"/>
  <c r="P44" i="12"/>
  <c r="O44" i="12"/>
  <c r="N44" i="12"/>
  <c r="M44" i="12"/>
  <c r="L44" i="12"/>
  <c r="K44" i="12"/>
  <c r="J44" i="12"/>
  <c r="N40" i="12"/>
  <c r="N39" i="12"/>
  <c r="N38" i="12"/>
  <c r="R36" i="12"/>
  <c r="R34" i="12"/>
  <c r="R31" i="12"/>
  <c r="R30" i="12"/>
  <c r="R29" i="12"/>
  <c r="R28" i="12"/>
  <c r="R27" i="12"/>
  <c r="N25" i="12"/>
  <c r="N24" i="12"/>
  <c r="R22" i="12"/>
  <c r="R21" i="12"/>
  <c r="R20" i="12"/>
  <c r="R44" i="12" s="1"/>
  <c r="N19" i="12"/>
  <c r="N17" i="12"/>
  <c r="X48" i="11" l="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X15" i="10" l="1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X57" i="8" l="1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Z57" i="8" l="1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Z36" i="7" s="1"/>
  <c r="X124" i="14" l="1"/>
  <c r="W124" i="14"/>
  <c r="V124" i="14"/>
  <c r="U124" i="14"/>
  <c r="T124" i="14"/>
  <c r="S124" i="14"/>
  <c r="R124" i="14"/>
  <c r="Q124" i="14"/>
  <c r="P124" i="14"/>
  <c r="O124" i="14"/>
  <c r="N124" i="14"/>
  <c r="M124" i="14"/>
  <c r="L124" i="14"/>
  <c r="K124" i="14"/>
  <c r="J124" i="14"/>
  <c r="X57" i="13" l="1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Z57" i="13" l="1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X56" i="3" l="1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U141" i="2" l="1"/>
  <c r="X17" i="5" l="1"/>
  <c r="W17" i="5"/>
  <c r="V17" i="5"/>
  <c r="U17" i="5"/>
  <c r="T17" i="5"/>
  <c r="S17" i="5"/>
  <c r="R17" i="5"/>
  <c r="Q17" i="5"/>
  <c r="P17" i="5"/>
  <c r="O17" i="5"/>
  <c r="M17" i="5"/>
  <c r="L17" i="5"/>
  <c r="K17" i="5"/>
  <c r="J17" i="5"/>
  <c r="N12" i="5"/>
  <c r="N17" i="5" s="1"/>
  <c r="X26" i="1" l="1"/>
  <c r="W26" i="1"/>
  <c r="V26" i="1"/>
  <c r="U26" i="1"/>
  <c r="T26" i="1"/>
  <c r="S26" i="1"/>
  <c r="R26" i="1"/>
  <c r="Q26" i="1"/>
  <c r="P26" i="1"/>
  <c r="O26" i="1"/>
  <c r="M26" i="1"/>
  <c r="L26" i="1"/>
  <c r="K26" i="1"/>
  <c r="J26" i="1"/>
</calcChain>
</file>

<file path=xl/sharedStrings.xml><?xml version="1.0" encoding="utf-8"?>
<sst xmlns="http://schemas.openxmlformats.org/spreadsheetml/2006/main" count="5685" uniqueCount="750">
  <si>
    <t>PLAN OPERATIVO ANUAL DE INVERSIÓN (POAI )</t>
  </si>
  <si>
    <t xml:space="preserve">Secretaría de Despacho: </t>
  </si>
  <si>
    <t xml:space="preserve">Oficina de Comunicaciones y TI </t>
  </si>
  <si>
    <t xml:space="preserve">Vigencia: </t>
  </si>
  <si>
    <t>Nombres y apellidos del responsable:</t>
  </si>
  <si>
    <t>Víctor Jaime Vargas Torres</t>
  </si>
  <si>
    <t xml:space="preserve">Fecha de elaboración: </t>
  </si>
  <si>
    <t>Línea Estratégica</t>
  </si>
  <si>
    <t>Componente</t>
  </si>
  <si>
    <t>Programa</t>
  </si>
  <si>
    <t>Proyecto</t>
  </si>
  <si>
    <t>Codigo BPIN</t>
  </si>
  <si>
    <t>Producto</t>
  </si>
  <si>
    <t>Rubro</t>
  </si>
  <si>
    <t xml:space="preserve">Programación de recursos por fuentes de financiación </t>
  </si>
  <si>
    <t>Corresponsable</t>
  </si>
  <si>
    <t>Observaciones</t>
  </si>
  <si>
    <t>Descripción</t>
  </si>
  <si>
    <t>unidad de medida</t>
  </si>
  <si>
    <t>Meta anual</t>
  </si>
  <si>
    <t xml:space="preserve">prog cof dpto  </t>
  </si>
  <si>
    <t xml:space="preserve"> prog cof nación  </t>
  </si>
  <si>
    <t xml:space="preserve"> prog crédito  </t>
  </si>
  <si>
    <t xml:space="preserve"> prog otros </t>
  </si>
  <si>
    <t xml:space="preserve"> prog recursos propios </t>
  </si>
  <si>
    <t xml:space="preserve"> prog sgp alim escolar </t>
  </si>
  <si>
    <t xml:space="preserve"> prog sgp APSB </t>
  </si>
  <si>
    <t xml:space="preserve"> prog sgp cultura </t>
  </si>
  <si>
    <t xml:space="preserve"> prog sgp deporte </t>
  </si>
  <si>
    <t xml:space="preserve"> prog sgp educación </t>
  </si>
  <si>
    <t xml:space="preserve"> prog sgp libre dest </t>
  </si>
  <si>
    <t xml:space="preserve"> prog sgp libre inv </t>
  </si>
  <si>
    <t xml:space="preserve"> prog sgp salud </t>
  </si>
  <si>
    <t xml:space="preserve"> prog sgp primera infancia</t>
  </si>
  <si>
    <t xml:space="preserve"> prog regalías </t>
  </si>
  <si>
    <t>Gobernanza para la transformación de la esperanza en confianza ciudadana</t>
  </si>
  <si>
    <t xml:space="preserve">Transparencia, rendición de cuentas y legalidad </t>
  </si>
  <si>
    <t>Gobierno digital y sistemas de información ciudadana</t>
  </si>
  <si>
    <t>Implementación de la Política de Gobierno Digital en el municipio de Caldas</t>
  </si>
  <si>
    <t xml:space="preserve">Porcentaje </t>
  </si>
  <si>
    <t>2.3.2.02.02.008.02</t>
  </si>
  <si>
    <t>Oficina de Comunicaciones y Tecnologías de la Información</t>
  </si>
  <si>
    <t xml:space="preserve">Número </t>
  </si>
  <si>
    <t xml:space="preserve">Atención oportuna e integral al ciudadano </t>
  </si>
  <si>
    <t>Mejoramiento de la atención integral al ciudadano en el municipio de Caldas</t>
  </si>
  <si>
    <t>27 de enero de 2023</t>
  </si>
  <si>
    <r>
      <t xml:space="preserve">Código: </t>
    </r>
    <r>
      <rPr>
        <sz val="12"/>
        <color theme="1"/>
        <rFont val="Arial"/>
        <family val="2"/>
      </rPr>
      <t>F-DE-04</t>
    </r>
  </si>
  <si>
    <r>
      <t>Versión:</t>
    </r>
    <r>
      <rPr>
        <sz val="12"/>
        <color theme="1"/>
        <rFont val="Arial"/>
        <family val="2"/>
      </rPr>
      <t xml:space="preserve"> 01</t>
    </r>
  </si>
  <si>
    <r>
      <t xml:space="preserve">Proceso: </t>
    </r>
    <r>
      <rPr>
        <sz val="12"/>
        <color theme="1"/>
        <rFont val="Arial"/>
        <family val="2"/>
      </rPr>
      <t>E-DE-01</t>
    </r>
  </si>
  <si>
    <r>
      <t>Fecha actualización:</t>
    </r>
    <r>
      <rPr>
        <sz val="12"/>
        <color theme="1"/>
        <rFont val="Arial"/>
        <family val="2"/>
      </rPr>
      <t xml:space="preserve"> 29/09/2020</t>
    </r>
  </si>
  <si>
    <t>Secretaría de Hacienda</t>
  </si>
  <si>
    <t>Fredy de Jesús Vélez Sánchez</t>
  </si>
  <si>
    <t xml:space="preserve">Eficiencia y eficacia en la gestión presupuestal Municipal </t>
  </si>
  <si>
    <t>Fortalecimiento de las finanzas públicas de la administración municipal de Caldas</t>
  </si>
  <si>
    <t>Acciones para el cumplimiento del indicador de la ley 617 de 2000.</t>
  </si>
  <si>
    <t>2.3.2.02.02.008-01</t>
  </si>
  <si>
    <t>Secretaria de Hacienda</t>
  </si>
  <si>
    <t>Acciones para el Cumplimiento de los indicadores del índice de sostenibilidad y solvencia.</t>
  </si>
  <si>
    <t>Acciones para el proceso de saneamiento contable.</t>
  </si>
  <si>
    <t>2.3.2.02.02.008-02</t>
  </si>
  <si>
    <t>Acciones de promoción del gasto público orientado a resultados mediante acciones de planeación, eficiencia, eficacia y transparencia.</t>
  </si>
  <si>
    <t>2.3.2.01.01.003.03.02-01</t>
  </si>
  <si>
    <t>2.3.2.02.02.008-03</t>
  </si>
  <si>
    <t>2.3.2.01.01.003.3.02-02</t>
  </si>
  <si>
    <t>Total recursos programados</t>
  </si>
  <si>
    <t>Secretaría de Desarrollo Economico y Social</t>
  </si>
  <si>
    <t>Equidad e inclusión para la transformación social</t>
  </si>
  <si>
    <t xml:space="preserve">Política orientada a las mujeres y las niñas. </t>
  </si>
  <si>
    <t>Mujeres con economía sostenible</t>
  </si>
  <si>
    <t>Fortalecimiento de la economía sostenible de las mujeres del Municipio de Caldas</t>
  </si>
  <si>
    <t>Acciones de generación de ingresos para las mujeres, a través del acceso a instrumentos financieros y/o condiciones de empleabilidad y emprendimiento.</t>
  </si>
  <si>
    <t>2.3.2.02.02.008.04</t>
  </si>
  <si>
    <t>Secretaría de Desarrollo Económico y social</t>
  </si>
  <si>
    <t>Recurso alternativo</t>
  </si>
  <si>
    <t>2.3.2.02.02.009.02</t>
  </si>
  <si>
    <t>Acciones relacionadas con programas de incubación de emprendimientos en líneas temáticas de interés estratégico como TICS, salud, educación e industrias naranjas.</t>
  </si>
  <si>
    <t>Acciones formativas en materia de productividad y emprendimiento como estrategia de generación de ingresos e independencia laboral mediante alianzas estratégicas con entidades del orden nacional y/o recursos de Cooperación Internacional.</t>
  </si>
  <si>
    <t xml:space="preserve">Población con discapacidad y adulto mayor </t>
  </si>
  <si>
    <t>Gestión diferencial de poblaciones vulnerables</t>
  </si>
  <si>
    <t>Fortalecimiento a la atención de las personas con discapacidad en el Municipio de Caldas</t>
  </si>
  <si>
    <t>Acciones para generar oportunidades de estudio y empleabilidad para la población en situación de discapacidad mediante la atención de necesidades en materia de empleo, innovación, emprendimiento y desarrollo humano.</t>
  </si>
  <si>
    <t xml:space="preserve">Participación y construcción ciudadana </t>
  </si>
  <si>
    <t xml:space="preserve">Construcción participativa y democrática de sociedad </t>
  </si>
  <si>
    <t>Fortalecimiento de la participación ciudadana en el municipio de Caldas</t>
  </si>
  <si>
    <t>Acciones formativas de participación ciudadana a organizaciones sociales, comunitarias, deportivas, culturales, ambientales, empresariales y Juntas de Acción Comunal en fortalecimiento institucional en materia presencial o a través de la virtualidad.</t>
  </si>
  <si>
    <t>2.3.2.01.01.003.03.02</t>
  </si>
  <si>
    <t>2.3.2.02.02.008.12</t>
  </si>
  <si>
    <t>2.3.2.02.02.008.08</t>
  </si>
  <si>
    <t>Apoyar técnica, operativa e institucionalmente encuentros de articulación y comunicación con organizaciones sociales y/o juntas de acción comunal, e instancias de participación.</t>
  </si>
  <si>
    <t>Actualizar la plataforma tecnológica de la administración municipal en materia de atención de trámites virtuales activando un micrositio para la atención de organizaciones comunales y grupos organizados.</t>
  </si>
  <si>
    <t>Porcentaje</t>
  </si>
  <si>
    <t>Promoción y protección del derecho a la participación democrática</t>
  </si>
  <si>
    <t>Apoyar los convites y acciones comunitarias y sociales que mejoren la calidad de vida de los ciudadanos.</t>
  </si>
  <si>
    <t>Jornadas de descentralización administrativa con oferta de servicios de la administración municipal.</t>
  </si>
  <si>
    <t>2.3.2.02.02.009.03</t>
  </si>
  <si>
    <t>Transformación para la productividad y el emprendimiento</t>
  </si>
  <si>
    <t>Sector agropecuario</t>
  </si>
  <si>
    <t>Gobernanza del sector agropecuario</t>
  </si>
  <si>
    <t>Fortalecimiento de la productividad, competitividad y sostenibilidad de los sistemas productivos agropecuarios locales, del municipio de Caldas</t>
  </si>
  <si>
    <t>Acciones de caracterización y actualización de productores y organizaciones de productores existentes.</t>
  </si>
  <si>
    <t>2.3.2.02.02.006.02</t>
  </si>
  <si>
    <t>2.3.2.02.02.008.01</t>
  </si>
  <si>
    <t>2.3.2.02.02.008.10</t>
  </si>
  <si>
    <t>Diagnóstico, actualización e implementación de la política pública de Desarrollo Rural Municipal.</t>
  </si>
  <si>
    <t>2.3.2.02.02.008.05</t>
  </si>
  <si>
    <t>Competitividad agropecuaria</t>
  </si>
  <si>
    <t>Fortalecer las unidades productivas a través del enfoque empresarial, manejo de registros, análisis de la información, comercialización de productos y enfoque asociativo.</t>
  </si>
  <si>
    <t>Acciones para el fortalecimiento de la cadena productiva y comercial del café.</t>
  </si>
  <si>
    <t>Transferencia de tecnología para el sector agropecuario</t>
  </si>
  <si>
    <t>Acciones de participación de pequeños productores y unidades productivas en cadenas de transformación agropecuaria</t>
  </si>
  <si>
    <t>Eventos de extensión rural con énfasis en transferencia de tecnologías apropiadas, realizados.</t>
  </si>
  <si>
    <t>Producción sostenible, conservación de los recursos naturales y corredores biológicos</t>
  </si>
  <si>
    <t>Acciones que promuevan la implementación de Buenas Prácticas de Producción, enfoque biosostenible, transformación agropecuaria y practicas limpias.</t>
  </si>
  <si>
    <t>Acciones que permitan desarrollar unidades productivas agropecuarias con enfoque agroecológico y autosostenible en la zona urbana y rural.</t>
  </si>
  <si>
    <t>2.3.2.02.01.000.01</t>
  </si>
  <si>
    <t>2.3.2.02.01.000.02</t>
  </si>
  <si>
    <t>Hábitat al servicio de la transformación sostenible del territorio</t>
  </si>
  <si>
    <t>Bienestar animal</t>
  </si>
  <si>
    <t xml:space="preserve">Bienestar y protección animal </t>
  </si>
  <si>
    <t>Fortalecimiento del Bienestar y protección de la población animal del municipio de Caldas</t>
  </si>
  <si>
    <t>Acciones de esterilización de Caninos y felinos del Municipio de Caldas.</t>
  </si>
  <si>
    <t>2.3.2.02.02.008.09</t>
  </si>
  <si>
    <t>2.3.2.02.02.006.01</t>
  </si>
  <si>
    <t>Acciones para el fortalecimiento técnico, operativo e institucional del Albergue de animales municipal.</t>
  </si>
  <si>
    <t>2.3.2.02.01.000.03</t>
  </si>
  <si>
    <t>2.3.2.02.01.000.04</t>
  </si>
  <si>
    <t>Realizar Campañas para la adopción, tenencia responsable de mascotas, protección al animal, bienestar al animal y seguridad animal.</t>
  </si>
  <si>
    <t>Acciones de estimación y caracterización de la población Canina y Felina del Municipio.</t>
  </si>
  <si>
    <t>Instalación de microchips en caninos y felinos del municipio de Caldas.</t>
  </si>
  <si>
    <t>Trato digno y tenencia responsable de los animales</t>
  </si>
  <si>
    <t>Acciones para la prevención y protección de fauna y flora en el Municipio de Caldas.</t>
  </si>
  <si>
    <t>Acciones para apoyar organizaciones y grupos organizados defensores de animales.</t>
  </si>
  <si>
    <t>Estrategias coordinadas, para el fortalecimiento del programa de sustitución de vehículos de tracción animal, por otro medio de carga y bienestar del caballo de alquiler.</t>
  </si>
  <si>
    <t>2.3.2.02.02.006.03</t>
  </si>
  <si>
    <t>Apoyo y promoción al turismo</t>
  </si>
  <si>
    <t>Planificación turística territorial</t>
  </si>
  <si>
    <t>Implementación y ejecución del plan turístico territorial de Caldas</t>
  </si>
  <si>
    <t>Formular, estructurar e implementar el Plan estratégico de turismo.</t>
  </si>
  <si>
    <t>2.3.2.02.02.008.07</t>
  </si>
  <si>
    <t>2.3.2.02.02.009.13</t>
  </si>
  <si>
    <t>2.3.2.02.02.008.03</t>
  </si>
  <si>
    <t>Conformación de escenarios de participación permanente con actores del sector turístico.</t>
  </si>
  <si>
    <t>Diagnóstico, actualización e implementación de la política pública de turismo.</t>
  </si>
  <si>
    <t>Caldas destino turístico competitivo y sostenible</t>
  </si>
  <si>
    <t>Inventario, caracterización, formulación de las rutas ecoturísticas y culturales.</t>
  </si>
  <si>
    <t>Instalación de puntos de información turística.</t>
  </si>
  <si>
    <t>Alianzas realizadas para la formación y comercialización de servicios turísticos locales.</t>
  </si>
  <si>
    <t>Estrategias de fortalecimiento de las TICs en el sector turístico del Municipio desarrolladas.</t>
  </si>
  <si>
    <t>Apoyo al sector comercio</t>
  </si>
  <si>
    <t>Fortalecimiento a la agencia pública de empleo</t>
  </si>
  <si>
    <t>Diseño de un Modelo de empleabilidad para el municipio de Caldas</t>
  </si>
  <si>
    <t>Alianzas estratégicas con la empresa privada y pública para generación de empleo formal.</t>
  </si>
  <si>
    <t>2.3.2.02.02.008.11</t>
  </si>
  <si>
    <t>2.3.2.02.02.008.06</t>
  </si>
  <si>
    <t>Acciones de capacitación y formación laboral realizadas.</t>
  </si>
  <si>
    <t>Acciones institucionales integrales para la orientación laboral.</t>
  </si>
  <si>
    <t>Eventos de empleo realizados.</t>
  </si>
  <si>
    <t>Emprendimiento e innovación</t>
  </si>
  <si>
    <t>Caldas por el empleo y el emprendimiento sostenible</t>
  </si>
  <si>
    <t>Implementación de un modelo de emprendimiento y comercio sostenible en el municipio de caldas</t>
  </si>
  <si>
    <t>Estructuración, formulación e implementación del modelo de emprendimiento sostenible del Municipio de Caldas.</t>
  </si>
  <si>
    <t>Implementación de un modelo de emprendimiento y comercio sostenible en el municipio de Caldas</t>
  </si>
  <si>
    <t>Acciones que promuevan la formación permanente para el empleo y el emprendimiento.</t>
  </si>
  <si>
    <t>Acciones para la implementación de estrategia de incubadora de empleo y emprendimiento sostenible.</t>
  </si>
  <si>
    <t>Acciones para el fortalecimiento tecnológico a la producción, comercialización y promoción del empleo para lograr la diversificación y sofisticación de sus bienes y servicios.</t>
  </si>
  <si>
    <t>Acuerdos de responsabilidad social empresarial realizados.</t>
  </si>
  <si>
    <t>Acciones de comunicación y difusión e información en materia de empleo y emprendimiento.</t>
  </si>
  <si>
    <t>Fortalecimiento empresarial y productivo de Caldas</t>
  </si>
  <si>
    <t>Ferias y /o ruedas de negocios realizadas “Compre en Caldas".</t>
  </si>
  <si>
    <t>Acciones para promover la formulación de incentivos tributarios para grandes empresas, PYMES e iniciativas de emprendimiento que generen        valor        y promuevan la generación de nuevos puestos de trabajo.</t>
  </si>
  <si>
    <t>Estrategias que promuevan alianzas en beneficio del fortalecimiento comercial y generación del empleo digno.</t>
  </si>
  <si>
    <t>Acciones de fortalecimiento técnico, académico, administrativo, jurídico y tecnológico a grupos, corporaciones y Organizaciones de mujeres del Municipio de Caldas.</t>
  </si>
  <si>
    <t>Secretaría de Seguridad y Convivencia</t>
  </si>
  <si>
    <t>Paula Andrea Espinosa Ángel</t>
  </si>
  <si>
    <t>Política de Infancia</t>
  </si>
  <si>
    <t>Prevención y atención de violencias hacia los niños, niñas y adolescentes</t>
  </si>
  <si>
    <t>Prevención y fortalecimiento de los derechos de los niños, niñas, adolescentes y familias de municipio de Caldas</t>
  </si>
  <si>
    <t>Acciones para Prevenir y atender las situaciones de violencia intrafamiliar contra niñas, niños y adolescentes, para evitar su vulneración y romper con ciclos de violencia en edades adultas.</t>
  </si>
  <si>
    <t>Acciones encaminadas a erradicar el trabajo infantil.</t>
  </si>
  <si>
    <t>Estructurar y crear la Ruta Integral de Atenciones de niñas, niños y adolescentes en condiciones de vulnerabilidad.</t>
  </si>
  <si>
    <t xml:space="preserve">Fortalecimiento institucional para la atención integral de niños y niñas </t>
  </si>
  <si>
    <t>Estructuración y ejecución del plan de acción de la política pública de niñez adoptada mediante Acuerdo Municipal Nro. 007 de 2019.</t>
  </si>
  <si>
    <t>Acciones para el fortalecimiento de la mesa de infancia, adolescencia y familia en el Municipio de Caldas.</t>
  </si>
  <si>
    <t>Política de Familia</t>
  </si>
  <si>
    <t>La familia, nuestro propósito</t>
  </si>
  <si>
    <t>Acciones para el fortalecimiento a la Comisaria de Familia con tecnología, personal idóneo, mejor capacidad instalada y talento humano.</t>
  </si>
  <si>
    <t>Atención a víctimas del conflicto</t>
  </si>
  <si>
    <t xml:space="preserve">Fortalecimiento de la atención integral a victimas </t>
  </si>
  <si>
    <t>Asistencia y Atención Integral a Población Víctima del Municipio, para la construcción de paz, reconciliación y convivencia</t>
  </si>
  <si>
    <t>Acciones técnicas, operativas y logísticas para apoyar el Comité de Justicia Transicional.</t>
  </si>
  <si>
    <t>Acciones de atención y reparación de víctimas bajo el marco de la Ley 1448 de 2011 donde se reconocen los derechos de las víctimas a la reparación integral y donde se garantizarán sus derechos en acciones relacionadas como la prevención, protección, atención y asistencia, indemnización rehabilitación, restitución satisfacción y garantía de no repetición.</t>
  </si>
  <si>
    <t>Acciones de apoyo técnico, logístico, tecnológico y operativo a la mesa Municipal de víctimas dentro de su función de formular propuestas, planes, programas y proyectos para la materialización de los derechos de la población víctima.</t>
  </si>
  <si>
    <t>Hábitat y desarrollo sostenible</t>
  </si>
  <si>
    <t>Desarrollo urbano y planeación estratégica del hábitat</t>
  </si>
  <si>
    <t>Recuperación y control del espacio público y urbanístico en el municipio de Caldas</t>
  </si>
  <si>
    <t>Realizar acciones de control, regulación, normalización y planificación de la urbanización de zonas con altas presiones urbanísticas y constructivas.</t>
  </si>
  <si>
    <t>Estrategias pedagógicas realizadas, que permitan disminuir el uso de la pólvora en beneficio del bienestar animal.</t>
  </si>
  <si>
    <t>Justicia y seguridad</t>
  </si>
  <si>
    <t>Gestión de la Seguridad ciudadana, la Convivencia, el Acceso a la Justicia y DDHH</t>
  </si>
  <si>
    <t>Fortalecimiento de la seguridad, la convivencia y el control del delito en el Municipio de Caldas</t>
  </si>
  <si>
    <t>Acciones integrales para la prevención y contención de los delitos que afectan la seguridad pública y la seguridad ciudadana, donde se incorporen las diferentes variables de convivencia y seguridad ciudadana.</t>
  </si>
  <si>
    <t>Consejos de Seguridad municipales descentralizados.</t>
  </si>
  <si>
    <t>Acciones de apoyo a los organismos de seguridad y justicia para el cumplimiento de su objeto misional.</t>
  </si>
  <si>
    <t>Acciones integrales para prohibir el consumo de estupefacientes en parques públicos, inmediaciones de instituciones educativas, escenarios deportivos e iglesias, para darle cumplimiento a la sentencia C-253 de 2019 de la Corte Constitucional.</t>
  </si>
  <si>
    <t>Acciones para garantizar entornos escolares seguros y libres de la amenaza de expendio y consumo de drogas.</t>
  </si>
  <si>
    <t>Acciones de control urbanístico, ambiental y de control en el espacio público en zona urbana y rural.</t>
  </si>
  <si>
    <t>Estructuración, actualización, formulación, implementación y evaluación del Plan Integral de Seguridad y Convivencia Ciudadana territorial (PISCCT).</t>
  </si>
  <si>
    <t>Prevención, control y sanción del delito y a sus economías ilegales</t>
  </si>
  <si>
    <t>Estrategias implementadas para la prevención y contención de las economías ilegales.</t>
  </si>
  <si>
    <t>Proyectos y programas de formación y formalización ciudadana en sustituir las economías ilícitas por lícitas y a destruir las finanzas de las organizaciones criminales.</t>
  </si>
  <si>
    <t>Acciones acompañadas en el marco del plan de prevención y control de las actividades ilícitas que afectan las rentas del Municipio.</t>
  </si>
  <si>
    <t>Acompañar técnica, operativa y logísticamente a los operadores de justicia con ocasión de las acciones adelantadas para el control de las actividades que afectan las rentas de la entidad territorial.</t>
  </si>
  <si>
    <t>Campañas formativas y comunicacionales para la prevención, control y sanción del delito.</t>
  </si>
  <si>
    <t xml:space="preserve">Protección de los derechos humanos y la reconciliación </t>
  </si>
  <si>
    <t>Estrategias comunicacionales y pedagógicas, para la difusión reconocimiento, protección, defensa y garantía de los Derechos Humanos diseñadas e implementadas (DDHH)</t>
  </si>
  <si>
    <t>Acciones para la prevención y atención de vulneraciones de Derechos Humanos.</t>
  </si>
  <si>
    <t>Estructurar y formular e implementar el plan municipal de Derechos Humanos.</t>
  </si>
  <si>
    <t>Paz, Reconciliación y Convivencia</t>
  </si>
  <si>
    <t>Apoyar acciones interinstitucionales para la atención integral a la población migrante en el Municipio.</t>
  </si>
  <si>
    <t>Acciones para la formulación, implementación y puesta en marcha del centro de conciliación público en el Municipio.</t>
  </si>
  <si>
    <t>Acciones institucionales y comunitarias para la construcción de paz, reconciliación y convivencia.</t>
  </si>
  <si>
    <t>Acciones de Articulación de espacios académicos, culturales y comunitarios de discusión para la implementación de los puntos del acuerdo de paz en el Municipio.</t>
  </si>
  <si>
    <t>Acciones de prevención de niños, niñas, adolescentes y jóvenes en explotación comercial e instrumentalización sexual.</t>
  </si>
  <si>
    <t>Acciones integrales para la reducción del homicidio en el Municipio.</t>
  </si>
  <si>
    <t>Acciones de control territorial conjuntas, por cuadrantes como estrategia de prevención del delito.</t>
  </si>
  <si>
    <t>Acciones de fortalecimiento a la gestión de las inspecciones de policía y la comisaría de familia del municipio de Caldas.</t>
  </si>
  <si>
    <t>Acompañamiento a procesos electorales en el Municipio</t>
  </si>
  <si>
    <t>Apoyar técnica, operativa y logísticamente a los operadores de justicia, para desarrollar capacidades especializadas para la defensa del agua, la biodiversidad y el medio ambiente.</t>
  </si>
  <si>
    <t>Actividades descentralizadas para facilitar el acceso a la justicia y la presencia de las instituciones estatales a las zonas rurales del Municipio.</t>
  </si>
  <si>
    <t>Acciones para mitigar y contener el hacinamiento carcelario y la atención de sindicados del municipio de Caldas.</t>
  </si>
  <si>
    <t>Firma del responsable</t>
  </si>
  <si>
    <t xml:space="preserve">Secretaria de la Mujer y la Familia </t>
  </si>
  <si>
    <t xml:space="preserve">Gloria Nancy Marin Gomez </t>
  </si>
  <si>
    <t xml:space="preserve">prog regalías </t>
  </si>
  <si>
    <t>2.3.2.002.002.009.02</t>
  </si>
  <si>
    <t>Mujeres con calidad de vida</t>
  </si>
  <si>
    <t>Fortalecimiento de la transversalización de equidad de género para la calidad de vida de las mujeres del municipio de Caldas</t>
  </si>
  <si>
    <t>Implementación de acciones para la formación de mujeres en la participación ciudadana, política, comunitaria y consolidación de paz.</t>
  </si>
  <si>
    <t>2.3.2.002.002.009.08</t>
  </si>
  <si>
    <t>Caldas libre de violencia contra la mujer</t>
  </si>
  <si>
    <t>Prevención de las violencias contra las mujeres en el Municipio de Caldas</t>
  </si>
  <si>
    <t>Estrategias para la prevención de la violencia contra las mujeres</t>
  </si>
  <si>
    <t>2.3.2.002.002.009.06</t>
  </si>
  <si>
    <t>Implementar rutas de atención de género acompañados del sector Justica, Salud, Educación y Protección para garantizar a las mujeres víctimas de violencia el restablecimiento de sus derechos, la reparación al daño causado y las garantías de no repetición</t>
  </si>
  <si>
    <t>Apoyo académico, logístico, tecnológico y operativo a la mesa municipal de erradicación de violencia contra las mujeres.</t>
  </si>
  <si>
    <t>Atención y seguimiento de mujeres víctimas de violencias de género</t>
  </si>
  <si>
    <t xml:space="preserve">Transversalización de la equidad de género como transformación de la cultura </t>
  </si>
  <si>
    <t>Formular e implementar el Plan de Igualdad de Oportunidades en el marco de la Política Pública Municipal para la equidad de género, como un instrumento político, técnico y de focalización de inversión para disminuir las inequidades y brechas de género.</t>
  </si>
  <si>
    <t>Acciones para la implementación de la política pública municipal de equidad de género para las mujeres urbanas y rurales del Municipio de Caldas Antioquia.</t>
  </si>
  <si>
    <t>2.3.2.002.002.009.09</t>
  </si>
  <si>
    <t>Eventos de reconocimiento y conmemoración para la mujer</t>
  </si>
  <si>
    <t>2.3.2.002.002.009.04   2.3.2.002.002.009.01    2.3.2.002.002.009.03   2.3.2.002.002.009.05   2.3.2.002.002.009.06  2.3.2.002.002.009.08</t>
  </si>
  <si>
    <t>$31.000.000 $10.000.000   $10.000.000   $50.000.000  $17.000.000</t>
  </si>
  <si>
    <t>Política de Juventud</t>
  </si>
  <si>
    <t>Caldas Joven</t>
  </si>
  <si>
    <t>Fortalecimiento en la intervención integral, participativa e incluyente de la juventud del municipio Caldas</t>
  </si>
  <si>
    <t>Estructuración, formulación e implementación del Plan estratégico de desarrollo juvenil.</t>
  </si>
  <si>
    <t>2.3.2.002.002.009.05</t>
  </si>
  <si>
    <t>Acciones para la estructuración, conformación y acompañamiento integral del Consejo Municipal de Juventud – CMJ.</t>
  </si>
  <si>
    <t>Eventos realizados para los jóvenes del Municipio</t>
  </si>
  <si>
    <t>Acciones para la creación del Campus Juvenil para la identificación y reconocimiento de liderazgos positivos, formación en participación, resolución de conflictos, emprendimiento e inclusión laboral y productiva a los jóvenes.</t>
  </si>
  <si>
    <t>Gestionar alianzas públicas y privadas para servicios complementarios a población estudiantil.</t>
  </si>
  <si>
    <t>Fortalecimiento de la familia como nuestro propósito en el municipio de Caldas</t>
  </si>
  <si>
    <t>Estructurar, formular e implementar la Política Pública Municipal de Familias, que reconozca a las familias como sujetos colectivos de derechos, para contribuir a la consolidación de una sociedad justa y equitativa.</t>
  </si>
  <si>
    <t>2.3.2.002.002.009.01</t>
  </si>
  <si>
    <t>Acciones para el fortalecimiento de los lazos familiares mediante encuentros de pareja, talleres de pautas de crianza humanizada, valores familiares y generación de espacios para compartir en familia.</t>
  </si>
  <si>
    <t>Reconocimiento de la diversidad étnica y cultural del municipio</t>
  </si>
  <si>
    <t>Atención a grupos étnicos con criterios de equidad</t>
  </si>
  <si>
    <t>Acciones orientadas a fortalecer los programas de asistencia y atención a los diferentes grupos que garantizan el enfoque de derechos para la atención diferencial de grupos étnicos.</t>
  </si>
  <si>
    <t>2.3.2.002.002.009.04</t>
  </si>
  <si>
    <t>Acciones para generar oportunidades de estudio y empleabilidad para los grupos étnicos mediante la atención de necesidades en materia de empleo, innovación, emprendimiento y desarrollo humano.</t>
  </si>
  <si>
    <t>Caldas diverso</t>
  </si>
  <si>
    <t>Diversidad con equidad</t>
  </si>
  <si>
    <t>Protección de los derechos de la población LGTBI del municipio de Caldas</t>
  </si>
  <si>
    <t>Mesas de participación de las personas LGBTTTIQA implementadas.</t>
  </si>
  <si>
    <t>2.3.2.002.002.009.03</t>
  </si>
  <si>
    <t>Eventos con la población LGBTTTIQA realizados.</t>
  </si>
  <si>
    <t>Acciones para generar oportunidades de estudio y empleabilidad para la población LGBTTTIQA mediante la atención de necesidades en materia de empleo, innovación, emprendimiento y desarrollo humano.</t>
  </si>
  <si>
    <t xml:space="preserve">Derecho de libertad religiosa y de cultos </t>
  </si>
  <si>
    <t>Estructuración, formulación e implementación de la política pública y el plan estratégico de libertad de culto y conciencia formulada y aprobada.</t>
  </si>
  <si>
    <t>Acciones con las diferentes comunidades religiosas y cultos en materia de atención social, humanitaria y económica para la atención de la población más vulnerable.</t>
  </si>
  <si>
    <t>Acciones para la conformación e implementación del Comité Técnico Intersectorial de Libertad de Creencias en el Municipio de Caldas.</t>
  </si>
  <si>
    <t xml:space="preserve">$- </t>
  </si>
  <si>
    <t xml:space="preserve"> $- </t>
  </si>
  <si>
    <t>Movilidad Sostenible y con Bienestar.</t>
  </si>
  <si>
    <t>Movilidad segura, saludable y sostenible.</t>
  </si>
  <si>
    <t>Mejoramiento de la movilidad segura, sostenible y saludable en el municipio de Caldas</t>
  </si>
  <si>
    <t>Actualización e implementación del Plan de Seguridad Vial.</t>
  </si>
  <si>
    <t xml:space="preserve">2.3.2.02.02.006.02 </t>
  </si>
  <si>
    <t>Comités y Consejos de Seguridad Vial realizados.</t>
  </si>
  <si>
    <t>Número</t>
  </si>
  <si>
    <t>Implementación de los Comités Locales de Seguridad Vial.</t>
  </si>
  <si>
    <t>Acciones de fortalecimiento técnico, tecnológico e institucional a la gestión Administrativa y de trámites de la secretaría de Tránsito.</t>
  </si>
  <si>
    <t>2.3.2.01.01.003.03.02.01</t>
  </si>
  <si>
    <t>2.3.2.01.01.003.05.02.01</t>
  </si>
  <si>
    <t>2.3.2.01.01.003.05.03.01</t>
  </si>
  <si>
    <t>2.3.2.01.01.003.05.05.01</t>
  </si>
  <si>
    <t xml:space="preserve">2.3.2.02.01.003.01 </t>
  </si>
  <si>
    <t>Estrategias de educación vial realizadas.</t>
  </si>
  <si>
    <t>Campaña educativas y operativas dirigidas a usuarios vulnerables y expuestos: peatones, ciclistas y motociclistas.</t>
  </si>
  <si>
    <t xml:space="preserve">2.3.2.02.02.008.05 </t>
  </si>
  <si>
    <t>Cátedra de Seguridad Vial diseñada e implementada.</t>
  </si>
  <si>
    <t>Controles integrales viales realizados.</t>
  </si>
  <si>
    <t xml:space="preserve">2.3.2.02.02.006.01 </t>
  </si>
  <si>
    <t>Acciones de modernización tecnológica y/o Mantenimiento de equipos y tecnología para mejorar la capacidad operativa de la secretaria de tránsito.</t>
  </si>
  <si>
    <t xml:space="preserve">2.3.2.02.01.002.01 </t>
  </si>
  <si>
    <t xml:space="preserve">2.3.2.02.02.008.01 </t>
  </si>
  <si>
    <t>Transporte Público y zonas de estacionamiento regulado.</t>
  </si>
  <si>
    <t>Optimización del transporte público para una movilidad sostenible y segura en el municipio de Caldas Caldas</t>
  </si>
  <si>
    <t>Acciones de implementación y control de Transporte Público.</t>
  </si>
  <si>
    <t xml:space="preserve">2.3.2.02.02.006.03 </t>
  </si>
  <si>
    <t>Acciones de fortalecimiento técnico, operativo, tecnológico e Institucional al  proceso de cobro persuasivo y coactivo de la secretaria de tránsito.</t>
  </si>
  <si>
    <t>Secretaría de Infraestructura Física</t>
  </si>
  <si>
    <t>Juan Esteban Zapata Pérez</t>
  </si>
  <si>
    <t>Educación para transformar vidas</t>
  </si>
  <si>
    <t>Acceso y cobertura educativa</t>
  </si>
  <si>
    <t>Acciones de Construcción y ampliación de la infraestructura física educativa del Municipio de Caldas</t>
  </si>
  <si>
    <t>2,3,2,01,01,001,02,07</t>
  </si>
  <si>
    <t>Acciones de Mantenimiento, mejoramiento y modernización a la infraestructura educativa del Municipio de Caldas</t>
  </si>
  <si>
    <t>Salud y bienestar.</t>
  </si>
  <si>
    <t>Fortalecimiento al funcionamiento de la secretaría de salud del municipio de Caldas</t>
  </si>
  <si>
    <t>Caldas se mueve a través del deporte y la actividad física.</t>
  </si>
  <si>
    <t xml:space="preserve">Fortalecimiento a la infraestructura deportiva </t>
  </si>
  <si>
    <t>Construcción y mantenimiento de la Infraestructura deportiva del Municipio Caldas</t>
  </si>
  <si>
    <t xml:space="preserve">Acciones para la Construcción de la infraestructura deportiva y de recreación del Municipio de Caldas </t>
  </si>
  <si>
    <t>2.3.2.01.001.03.18</t>
  </si>
  <si>
    <t>Apropiación cultural y artística para la transformación humana y social de Caldas.</t>
  </si>
  <si>
    <t>Arte y cultura con calidad</t>
  </si>
  <si>
    <t>Aprovechamiento apropiación cultural y artística para la transformación humana y social de Caldas</t>
  </si>
  <si>
    <t>Intervenciones de preservación de los bienes de interés patrimonial, muebles e inmuebles públicos, realizadas</t>
  </si>
  <si>
    <t>2,3,2,01,01,001,03,19</t>
  </si>
  <si>
    <t>Infraestructura y equipamiento cultural</t>
  </si>
  <si>
    <t xml:space="preserve">Acciones para el mejoramiento y modernización física y tecnológica de la infraestructura Cultural del Municipio </t>
  </si>
  <si>
    <t>Adecuación y fortalecimiento institucional de Caldas</t>
  </si>
  <si>
    <t>Acciones de construcción, adecuación, mejoramiento y modernización de la infraestructura física y tecnológica del Municipio para mejorar áreas destinadas para la comercialización de productos agrícolas y pecuarios.</t>
  </si>
  <si>
    <t>05,2,3,2,01,01,001,03,19,28</t>
  </si>
  <si>
    <t xml:space="preserve">Construcción de hábitat y vivienda saludable y sostenible </t>
  </si>
  <si>
    <t>Construcción de hábitat y vivienda saludable y sostenible de Caldas</t>
  </si>
  <si>
    <t>Gestionar ante organismos nacionales, departamentales e internacionales la financiación de programas de construcción de vivienda saludable para la población</t>
  </si>
  <si>
    <t>2,3,2,01,01,001,01,01</t>
  </si>
  <si>
    <t xml:space="preserve">Mejoramiento integral del hábitat y entornos saludables </t>
  </si>
  <si>
    <t xml:space="preserve">Acciones para mejorar las condiciones físicas y sociales de vivienda, entornos y asentamientos precarios a través de la implementación de políticas para el mejoramiento de barrios </t>
  </si>
  <si>
    <t>Estudios de prefactibilidad y factibilidad para la construcción y mejoramiento de la malla vial urbana y rural en armonía con el plan de movilidad vial y los instrumentos de gestión territorial del PBOT del Municipio de Caldas Antioquia.</t>
  </si>
  <si>
    <t>Movilidad y gestión territorial</t>
  </si>
  <si>
    <t>Estudios y diseños para el mejoramiento de la malla vial urbana y rural del Municipio de Caldas.</t>
  </si>
  <si>
    <t>Medio ambiente y sostenibilidad</t>
  </si>
  <si>
    <t xml:space="preserve">Mitigación y adaptación al cambio climático </t>
  </si>
  <si>
    <t>Mantenimiento y modernización del sistema de alumbrado público e implementación de energías limpias Caldas</t>
  </si>
  <si>
    <t>Prevención al cambio climático en el municipio de Caldas</t>
  </si>
  <si>
    <t>Acciones para el mejoramiento de los sistemas de alerta y detección temprana de control y calidad del aire en articulación con el AMVA y el SIATA.</t>
  </si>
  <si>
    <t xml:space="preserve"> Gestión del riesgo</t>
  </si>
  <si>
    <t xml:space="preserve">Conocimiento del riesgo </t>
  </si>
  <si>
    <t>Acciones para la realización de estudios de alto riesgo específicos para gestión adecuada del territorio.</t>
  </si>
  <si>
    <t>Acciones para la implementación de sistemas de monitoreo y alerta temprana en zonas de alto riesgo por innumerodación, avenidas torrenciales y movimientos en masa de acuerdo a los lineamientos del PMGRD.</t>
  </si>
  <si>
    <t xml:space="preserve">Reducción del riesgo </t>
  </si>
  <si>
    <t>Acciones para fortalecer el fondo territorial de gestión del riesgo y definir sus recursos e igualmente diseñar numeroa estrategia de protección financiera en caso de desastres.</t>
  </si>
  <si>
    <t>Acciones para Cofinanciar y construir obras de estabilización, control y mitigación del riesgo en zonas vulnerables y zonas consideradas de alto riesgo mitigable y no mitigable en el Municipio de Caldas</t>
  </si>
  <si>
    <t>Acciones para Cofinanciar y construir obras hidráulicas y de contención en las fuentes hídricas donde se puedan realizar acciones de mitigación de riesgo para mejorar la calidad de vida de los ciudadanos</t>
  </si>
  <si>
    <t>105,2,3,2,01,01,001,03,19,03</t>
  </si>
  <si>
    <t>Servicios públicos</t>
  </si>
  <si>
    <t xml:space="preserve">Gobernanza del recurso hídrico </t>
  </si>
  <si>
    <t>Construcción saneamiento básico y recuperación de fuentes hídricas Caldas</t>
  </si>
  <si>
    <t>Acciones para aumentar la cobertura en zona urbana y rural del sistema de acueducto en el Municipio de Caldas</t>
  </si>
  <si>
    <t>Obras de mejoramiento en los sistemas de acueducto urbano y rural ejecutadas</t>
  </si>
  <si>
    <t>05,2,3,2,01,01,001,03,16,01</t>
  </si>
  <si>
    <t>Acciones para el mejoramiento del Índice de Riesgo de la Calidad del Agua para Consumo Humano (IRCA) en zona urbana del Municipio de Caldas</t>
  </si>
  <si>
    <t xml:space="preserve">Acciones de apoyo a la ejecución de la etapa 10 del plan maestro de acueducto y alcantarillado en zona urbana </t>
  </si>
  <si>
    <t>2,3,2,02,02,005,01</t>
  </si>
  <si>
    <t>Implementar acciones y políticas institucionales enfocadas al ahorro del agua en el Municipio de Caldas</t>
  </si>
  <si>
    <t>05,2,3,01,01,001,03,16,07</t>
  </si>
  <si>
    <t xml:space="preserve">Saneamiento básico y recuperación de fuentes hídricas </t>
  </si>
  <si>
    <t>Acciones para aumentar la cobertura del sistema de alcantarillado en zona urbana y rural en el Municipio de Caldas</t>
  </si>
  <si>
    <t>05,2,3,2,01,01,001,03,16,1,01</t>
  </si>
  <si>
    <t>Acciones de saneamiento básico para reducir el Número de vertimientos directos a las fuentes hídricas en zona urbana y rural para garantizar la calidad del agua y los recursos naturales.</t>
  </si>
  <si>
    <t>2,3,2,01,001,,03,19</t>
  </si>
  <si>
    <t>El espacio público en el municipio</t>
  </si>
  <si>
    <t>Gestión permanente ante entidades del orden nacionales, departamentales y regional el Mantenimiento y mejoramiento la malla vial en jurisdicción del Municipio de Caldas</t>
  </si>
  <si>
    <t>Construcción y mejoramiento de la red vial del municipio de Caldas</t>
  </si>
  <si>
    <t>Acciones institucionales para el mejoramiento de la malla vial competencia de instancias del orden Departamental y Nacional.</t>
  </si>
  <si>
    <t xml:space="preserve">Apoyo y fomento a nuevos sistemas de transporte e integración del transporte intermodal </t>
  </si>
  <si>
    <t>Proyectos en materia de movilidad sostenible, para la optimización del transporte en el Municipio de Caldas, de manera integrada con los sistemas masivos de transporte del valle de aburra</t>
  </si>
  <si>
    <t>05,2,3,2,01,01,001,03,19,20</t>
  </si>
  <si>
    <t xml:space="preserve">Desarrollo de proyectos urbanos integradores y sostenibles </t>
  </si>
  <si>
    <t>Desarrollo de proyectos urbanos integradores y sostenibles Caldas</t>
  </si>
  <si>
    <t>Acciones para cofinanciar acciones de mejoramiento de espacio público en barrios y veredas mediante acciones de intervención social y Comunitaria</t>
  </si>
  <si>
    <t>05,2,3,2,01,01,001,03,02,02/05,2,3,2,01,01,001,03,19,1,01</t>
  </si>
  <si>
    <t>Acciones para construir, mejorar y modernizar circuitos y corredores turísticos urbanos y rurales</t>
  </si>
  <si>
    <t>05,,2,3,2,01,01,001,03,19,28</t>
  </si>
  <si>
    <t xml:space="preserve">Gestión de la Infraestructura física y mejoramiento integral de la malla vial urbana y rural </t>
  </si>
  <si>
    <t xml:space="preserve">Equipamientos urbanos, comnunitarios y turísticos construidos y mejorados </t>
  </si>
  <si>
    <t>05,2,3,2,01,01,001,03,19,20/05,2,3,2,01,01,001,03,19,21/05,2,3,2,01,01,001,03,19,22</t>
  </si>
  <si>
    <t>Infraestructura en la malla vial urbana, rural y caminos veredales, construidos, rehabilitados y/o mantenidos</t>
  </si>
  <si>
    <t>2,3,2,01,01,001,03,02</t>
  </si>
  <si>
    <t>Proyectos aprobados con entidades del orden departamental, regional o nacional para el mejoramiento de la malla vial urbana, rural y caminos veredales del Municipio de Caldas</t>
  </si>
  <si>
    <t xml:space="preserve">Acciones de señalización vial, seguridad vial y equiamiento urbano en Vías urbanas, rurales y caminos veredales </t>
  </si>
  <si>
    <t xml:space="preserve">Puntos críticos atendidos en la red vial rural, urbana y caminos veredales </t>
  </si>
  <si>
    <t>2,3,2,01,01,,01,04,01</t>
  </si>
  <si>
    <t>Gestión integral de la infraestructura física del albergue para el bienestar animal del Municipio de Caldas</t>
  </si>
  <si>
    <t xml:space="preserve">Acciones para ampliar, mejorar y modernizar la infraestructura física y tecnológica del albergue Municipal </t>
  </si>
  <si>
    <t>Fortalecimiento Institucional</t>
  </si>
  <si>
    <t xml:space="preserve">Modernización institucional y gestión de conocimiento </t>
  </si>
  <si>
    <t>Acciones de Construcción, adecuación y mejoramiento de la infraestructura física de la administración Municipal y dotación de mobiliario para el adecuado fnumerocionamiento de la Administración Municipal</t>
  </si>
  <si>
    <t>Acciones de modernización  y remodelación física y tecnológica de la biblioteca Mnunicipal</t>
  </si>
  <si>
    <t>2.3.2.01.001.03.19</t>
  </si>
  <si>
    <t>Acciones para Cofinanciar la construcción y dotación del centro integrado de mando numeroificado para el Municipio de Caldas</t>
  </si>
  <si>
    <t xml:space="preserve">Acciones para la Renovación física y tecnológica del CCTV urbano y rural </t>
  </si>
  <si>
    <t>Acciones de Mantenimiento y mejoramiento a la infraestructura física y tecnológica a las inspecciones de policia, comisaria de familia y comando de policia.</t>
  </si>
  <si>
    <t>Planeación</t>
  </si>
  <si>
    <t>David Humberto Ocampo Suárez</t>
  </si>
  <si>
    <t>Promover el uso de predios fiscales como contribución a proyectos de construcción de vivienda de interés social.</t>
  </si>
  <si>
    <t>Recursos alternativos</t>
  </si>
  <si>
    <t xml:space="preserve">Gestionar la titulación y legalización de vivienda en zona urbana y rural del Municipio </t>
  </si>
  <si>
    <t>Revisión del Plan Básico de Ordenamiento Territorial del Municipio de Caldas</t>
  </si>
  <si>
    <t>Acciones para la actualización e implementación  del Plan Básico de ordenamiento territorial del Municipio de Caldas, en su componente de largo plazo de acuerdo con la dinámica, social, económica y ambiental que afronta el Municipio de Caldas, en armonía con las directrices urbanas, ecológicas, ambientales, sociales y económicas del AMVA y CORANTIOQUIA.</t>
  </si>
  <si>
    <t>98.2.3.2.02.02.009.180</t>
  </si>
  <si>
    <t>98.2.3.2.02.02.009.05</t>
  </si>
  <si>
    <t>Formular, estructurar y proyectar estudios técnicos, planes estratégicos y sectoriales para el ordenamiento especifico del territorio y la gestión territorial del suelo en zonas de alto riesgo, zonas de protección, áreas protegidas del SINAP de carácter público regionales y cuencas hidrográficas.</t>
  </si>
  <si>
    <t>2.3.2.02.02.007.01</t>
  </si>
  <si>
    <t>Acciones de apoyo técnico, logístico y operativo para el Consejo Territorial de Planeación CTP</t>
  </si>
  <si>
    <t>2.3.2.02.02.009.06</t>
  </si>
  <si>
    <t xml:space="preserve">Acciones para generar el desarrollo del suelo de expansión urbana mediante la utilización de los instrumentos de gestión inmobiliaria y del suelo que establece la Ley 388 de 1997 y PBOT </t>
  </si>
  <si>
    <t>2.3.2.02.02.007.02</t>
  </si>
  <si>
    <t>2.3.2.02.02.009.05</t>
  </si>
  <si>
    <t xml:space="preserve">Gestión del territorio para el desarrollo sostenible </t>
  </si>
  <si>
    <t>Elaboración de insumos cartográficos y actualización catastral con enfoque multipropósito en el municipio de Caldas</t>
  </si>
  <si>
    <t xml:space="preserve">Acciones para la Actualización, aplicación y Mantenimiento de la base cartográfica y sistema de información geográfica del Municipio de Caldas Antioquia </t>
  </si>
  <si>
    <t>Acciones para Actualizar  la información catastral urbana y rural relacionada con los bienes inmuebles sometidos a permanentes cambios en sus aspectos, físicos, jurídicos, fiscales y económicos.</t>
  </si>
  <si>
    <t>Acciones para Actualizar y modernizar el hardware y software de la Unidad de catastro de la secretaría de planeación del Municipio de Caldas.</t>
  </si>
  <si>
    <t>2.3.2.01.01.005.02.03.01.01.01</t>
  </si>
  <si>
    <t>2.3.2.01.01.005.02.03.01.01.02</t>
  </si>
  <si>
    <t>Acciones para implementar la política de catastro Multipropósito a la que refieren los artículos 79 a 82 de la Ley 1955 de 2019 - Plan Nacional de Desarrollo, y los Decretos 1983 de 2019 y 148 de 2020.</t>
  </si>
  <si>
    <t>Acciones para Desarrollar un sistema de información geográfico para la gestión territorial que permita centralizar las bases de datos del Municipio con integración a la Geodatabase del Municipio logrando la interoperabilidad con catastro, gestión inmobiliaria, infraestructura vial, medio ambiente, gestión fiscal y tributaria, seguridad, programas y proyectos sociales.</t>
  </si>
  <si>
    <t>Acciones para mantener actualizada la base de datos de la estratificación urbana y rural.</t>
  </si>
  <si>
    <t>Estructuración, formulación y aplicación del Plan de movilidad vial del Municipio de Caldas Antioquia, en armonía con Plan Maestro de Movilidad Metropolitana (2007) y Acuerdo Metropolitano No. 42/2007  y los lineamientos del sistema de movilidad del PBOT del Municipio de Caldas Antioquia.</t>
  </si>
  <si>
    <t>Formulación Mitigación y adaptación al cambio climático Caldas</t>
  </si>
  <si>
    <t>Acciones de Elaboración e implementación  del Plan Integral de Gestión del Cambio Climático del Municipio de Caldas en armonía con el Plan de Acción para el Cambio y la Variabilidad Climática del Valle de Aburra PAC&amp;VC y el plan regional para el cambio climático en jurisdicción de CORANTIOQUIA.</t>
  </si>
  <si>
    <t>2.3.2.02.02.009.09</t>
  </si>
  <si>
    <t>2.3.2.02.02.009.01</t>
  </si>
  <si>
    <t>Acciones institucionales para la reducción de emisiones de GEI a partir del uso de otras fuentes energéticas, menos intensivas en el uso de combustibles fósiles o combustibles con menores emisiones en el sector industrial y el sector automotor mediante alianzas estratégicas con entidades del orden nacional y/o recursos de Cooperación Internacional.</t>
  </si>
  <si>
    <t xml:space="preserve">Conservación de Áreas protegidas y ecosistemas estratégicos </t>
  </si>
  <si>
    <t>Conservación protección y restauración de Áreas protegidas y ecosistemas estratégicos en el Municipio de Caldas</t>
  </si>
  <si>
    <t xml:space="preserve">Acciones para la adquisición y protección de áreas en ecosistemas estratégicos </t>
  </si>
  <si>
    <t>2.3.2.01.03.001.01</t>
  </si>
  <si>
    <t>Gestionar procesos de reforestación y atención ambiental integral que permita el sostenimiento de áreas de producción de agua, recuperación de zonas degradadas y en estado de deterioro por la acción del hombre o la naturaleza</t>
  </si>
  <si>
    <t>Acciones de Integración e implementación de la Geodatabase del Municipio las áreas protegidas y ecosistemas estratégicos existentes en el Municipio de Caldas en el PBOT y el DMI, PCA y la reserva del alto de San Miguel, que permitan la gestión del territorio.</t>
  </si>
  <si>
    <t>Conservación de Áreas protegidas y ecosistemas estratégicos</t>
  </si>
  <si>
    <t>Implementación de proyectos productivos sostenibles en las áreas protegidas y/o ecosistemas estratégicos.</t>
  </si>
  <si>
    <t xml:space="preserve">Acciones para Estructurar, reglamentar e implementar en las áreas protegidas y/o ecosistemas estratégicos el esquema de pago por servicios ambientales (PSA) y otros incentivos de conservación </t>
  </si>
  <si>
    <t>Acciones de vigilancia, control y Mantenimiento y restauración ecológica en ecosistemas estratégicos y/o áreas protegidas</t>
  </si>
  <si>
    <t>Acciones de importancia ambiental en espacios públicos y equipamientos públicos intervenidos</t>
  </si>
  <si>
    <t xml:space="preserve">Conservación, ahorro y cuidado del recurso hídrico </t>
  </si>
  <si>
    <t>Conservación , ahorro y cuidado del recurso hídrico en el Municipio de Caldas</t>
  </si>
  <si>
    <t>Acciones para la Adquisición de predios para la recuperación y el cuidado de las áreas de importancia ambiental estratégica para protección del recurso hídrico según lo definido en el artículo 111 de la ley 99 de 1993.</t>
  </si>
  <si>
    <t>Ejecutar acciones de  alinderamiento, vigilancia y control de áreas para la protección de fuentes abastecedoras de acueducto</t>
  </si>
  <si>
    <t>Estructurar, formular y ejecutar proyectos asociados al cuidado de las fuentes abastecedoras de acueductos del Municipio de Caldas y/o aquellas fuentes que estén enmarcados en los POMCAS y en los PORH vigentes en el Municipio de Caldas.</t>
  </si>
  <si>
    <t>Acciones para la Incorporar a la actualización del PBOT los ejes temáticos y determinantes ambientales de los POMCA del rio Aburra y del Río Amaga, el PMAA del valle de aburra y los PORH del Río Aburra, quebrada Sinifana y Rio Amaga como eje estructurante en la gestión y protección del recurso hídrico del Municipio de Caldas.</t>
  </si>
  <si>
    <t>Estructurar, formular y ejecutar proyectos de Mantenimiento, limpieza, cuidado y sostenibilidad de las fuentes hídricas en zona urbana.</t>
  </si>
  <si>
    <t>Actualizar la red hídrica del Municipio de Caldas e incorporarla a la geodatabase del Municipio de Caldas.</t>
  </si>
  <si>
    <t>Formular el Plan de Gestión Ambiental PGAM e incorporarlo a la Geodatabase del Municipio de Caldas.</t>
  </si>
  <si>
    <t>Educación ambiental, gobernanza de los recursos naturales</t>
  </si>
  <si>
    <t>Fortalecimiento de la educación ambiental y gobernanza de los recursos naturales en el Municipio de Caldas</t>
  </si>
  <si>
    <t>Implementar acciones de educación ambiental en las instituciones del Municipio bajo el marco del Plan de educación Municipal,  y las políticas publicas vigentes en el territorio.</t>
  </si>
  <si>
    <t xml:space="preserve">Acciones para fortalecer la articulación institucional con las mesas ambientales y los colectivos ambientales en el Municipio de Caldas mediante actividades de orden ambiental </t>
  </si>
  <si>
    <t>Acciones para Impulsar la reforestación a través de los Proyectos Ambientales Escolares PRAES, Proyectos Comunitarios de Educación Ambiental PROCEDAS y CIDEAM.</t>
  </si>
  <si>
    <t>Desarrollar campañas educativas para el cambio y la variabilidad climática que promuevan proyectos de ciencia, tecnología e innovación referentes a la acción del cambio climático</t>
  </si>
  <si>
    <t>Realizar actividades de educación ambiental mejoramiento de entornos y sensibilización respecto la separación en la fuente y manejo adecuado de residuos sólidos.</t>
  </si>
  <si>
    <t>Acciones para integrar y actualizar la Geodatabase del Municipio la Gestión integral del Riesgo y atención de Desastres obtenidos de la actualización del PBOT, PMGRD y estudios de amenaza y alto riesgo específicos.</t>
  </si>
  <si>
    <t>Acciones de implementarción en el PMGRD las acciones técnicas, operativas y logísticas del PIGECA ( Plan Integral de Gestión de la Calidad del Aire para el Valle de Aburra) y del POECA ( Plan operacional para enfrentar episodios de contaminación atmosférica en el Valle de Aburra) y ejecutarlas como una estrategia de gestión del riesgo.</t>
  </si>
  <si>
    <t xml:space="preserve">Gestión integral de residuos solidos </t>
  </si>
  <si>
    <t>Fortalecimiento de la Gestión Integral de Residuos Sólidos del Municipio de Caldas</t>
  </si>
  <si>
    <t>Acciones para aumentar la cobertura del servicio de aseo en zona urbana y rural del Municipio de Caldas</t>
  </si>
  <si>
    <t>Acciones de apoyo técnico, logístico y operativo a Grupos organizados y legalmente constituidos con sistemas de aprovechamiento de residuos sólidos en operación</t>
  </si>
  <si>
    <t>Acciones para incrementar el porcentaje de residuos sólidos reciclados</t>
  </si>
  <si>
    <t>Actualización e implementación del  PGIRS Municipal</t>
  </si>
  <si>
    <t>Acciones tendientes a la consolidación, promoción y difusión de la Estrategia Nacional de Economía Circular en el Municipio de Caldas</t>
  </si>
  <si>
    <t xml:space="preserve">Gestión integral en la prestación eficiente y eficaz de los servicios públicos domiciliarios </t>
  </si>
  <si>
    <t>Acciones de apoyo institucional y comunitario para el fortalecimiento técnico, operativo, administrativo, contable y logístico en la prestación eficiente y eficaz de los servicios públicos domiciliarios.</t>
  </si>
  <si>
    <t>2.3.3.01.02.004.01</t>
  </si>
  <si>
    <t>2.3.3.01.02.004.02</t>
  </si>
  <si>
    <t>2.3.3.01.02.004.03</t>
  </si>
  <si>
    <t>Modernización y transformación institucional y gestión de conocimiento en el Municipio de Caldas</t>
  </si>
  <si>
    <t>Acciones de alineamiento entre el Plan de Desarrollo Municipal y el sistema de calidad ISO, bajo un enfoque de gestión por procesos, que involucre la transformación digital como un eje fundamental de eficiencia y productividad.</t>
  </si>
  <si>
    <t>2.3.2.02.02.009.04</t>
  </si>
  <si>
    <t>Actualización y fortalecimiento los procesos y procedimiento de la entidad mediante la adecuada implementación del sistema de calidad ISO en armonía con las políticas del MIPG</t>
  </si>
  <si>
    <t>Acciones de Fortalecimiento al Banco de Programas y Proyectos de la Administración Municipal como estrategia para cofinanciar el Plan de Desarrollo ante las diferentes entidades de orden metropolitano, departamental, nacional e internacional</t>
  </si>
  <si>
    <t xml:space="preserve">Acciones de apoyo a las entidades descentralizadas del Municipio de Caldas en la formulación e implementación en los modelos integrados de planeación y gestión. </t>
  </si>
  <si>
    <t xml:space="preserve">Programa de Gestión, Seguimiento y Monitoreo a la gestión pública </t>
  </si>
  <si>
    <t>Acciones para el fortalecimiento de atención a las auditorías internas y externas de la entidad</t>
  </si>
  <si>
    <t>Acciones de reducción de los riesgos de corrupción y de gestión, a través de la actualización de la matriz de riesgos y gestión de los controles implementados en el PAAC.</t>
  </si>
  <si>
    <t>Aciones para la formulación, seguimiento y evaluación del plan de desarrollo municipal, planes estratégicos y planes de acción.</t>
  </si>
  <si>
    <t>Acciones para mejorar el índice de desempeño institucional de la administración municipal  durante el cuatrienio</t>
  </si>
  <si>
    <t>Servicios Administrativos</t>
  </si>
  <si>
    <t>Modernización institucional y gestión de conocimiento en la Administración municipal de Caldas</t>
  </si>
  <si>
    <t>Actualizar transacciones de ingresos y salidas de facturación en el aplicativo Saimyr</t>
  </si>
  <si>
    <t>107.2.3.2.02.02.009.02</t>
  </si>
  <si>
    <t xml:space="preserve">Cumplir con el porcentaje de satisfacción en la orientación al usuarios </t>
  </si>
  <si>
    <t>107.2.3.2.02.02.009.01</t>
  </si>
  <si>
    <t xml:space="preserve">Realizar capacitaciones en el marco del Plan Institucional de Capacitaciones </t>
  </si>
  <si>
    <t xml:space="preserve">Realizar acompañamiento logístico a las actividades del Plan de Capacitación </t>
  </si>
  <si>
    <t>107.2.3.2.02.02.009.05</t>
  </si>
  <si>
    <t xml:space="preserve">Gestión de la seguridad, salud en el trabajo y bienestar laboral </t>
  </si>
  <si>
    <t>Mejoramiento de la seguridad, salud en el trabajo y bienestar laboral en el municipio de Caldas</t>
  </si>
  <si>
    <t>Implementar Plan de Retiro</t>
  </si>
  <si>
    <t xml:space="preserve">Implementar el Plan Anual de Seguridad y Salud en el Trabajo </t>
  </si>
  <si>
    <t xml:space="preserve">107.2.3.2.02.02.009.03 </t>
  </si>
  <si>
    <t>Realizar intervenciones de sensibilización en el marco del Plan Anual de Seguridad y Salud en el Trabajo</t>
  </si>
  <si>
    <t xml:space="preserve">Realizar actividades en el marco del Plan de Bienestar </t>
  </si>
  <si>
    <t xml:space="preserve">Otros Recursos </t>
  </si>
  <si>
    <t>Realizar acompañamiento logístico a las actividades del Plan de Bienestar</t>
  </si>
  <si>
    <t>Realizar informe epidemiológico de las condiciones de salud de los servidores públicos en el marco del Sistema de Seguridad y Salud en el Trabajo</t>
  </si>
  <si>
    <t xml:space="preserve">107.2.3.2.02.02.009.04 </t>
  </si>
  <si>
    <t>Evaluar servidores públicos en sus condiciones de salud</t>
  </si>
  <si>
    <t xml:space="preserve">107.2.3.2.02.02.009.04  </t>
  </si>
  <si>
    <t>Formalizar mediante acto administrativo la estrategia de trabajo en casa</t>
  </si>
  <si>
    <t xml:space="preserve">Fortalecimiento y mejoramiento al proceso de gestión documental </t>
  </si>
  <si>
    <t>Elaboración y Actualización de los Instrumentos de Control Archivístico del Municipio de Caldas</t>
  </si>
  <si>
    <t>Organizar fisicamente el archivo central</t>
  </si>
  <si>
    <t>107.2.3.2.02.02.009.02/107.2.3.2.02.02.009.01</t>
  </si>
  <si>
    <t>Distribuir comunicaciones al archivo de gestión de las Secretarías  de la Alcaldía de Caldas</t>
  </si>
  <si>
    <t>Sensibilizar sobre el manejo del archivo de gestión de las Secretarías de la Alcaldía de Caldas</t>
  </si>
  <si>
    <t xml:space="preserve">Acompañar la gestión documental de la Secretaría de Servicios Administrativos </t>
  </si>
  <si>
    <t xml:space="preserve">Implementar Tablas de Retención Documental </t>
  </si>
  <si>
    <t>98.2.3.2.02.02.009.22</t>
  </si>
  <si>
    <t xml:space="preserve">Recepcionar y radicar de documentación producida y recibida </t>
  </si>
  <si>
    <t xml:space="preserve">Verificar y mantener el inventario de los bienes muebles  propiedad del Municipio Caldas </t>
  </si>
  <si>
    <t>Actualizar permanentemente el inventario de los  bienes inmuebles propiedad del Municipio Caldas</t>
  </si>
  <si>
    <t xml:space="preserve">Coordinar el Parque Automotor del Municipio </t>
  </si>
  <si>
    <t>Actualizar los Trámites en Plataforma SUIT</t>
  </si>
  <si>
    <t>Implementar trámites en línea</t>
  </si>
  <si>
    <t>Responder las PQRSD ingresadas a la Alcaldía</t>
  </si>
  <si>
    <t>Secretaría de Educación</t>
  </si>
  <si>
    <t>Monica Maria Bolivar Leal</t>
  </si>
  <si>
    <t>Seguridad alimentaria</t>
  </si>
  <si>
    <t>Gobernanza de la seguridad alimentaria y Nutricional</t>
  </si>
  <si>
    <t>Fortalecimiento de la Seguridad Alimentaria y Nutricional en el Municipio de Caldas</t>
  </si>
  <si>
    <t>Cupos atendidos en el Programa de Alimentación Escolar (PAE).</t>
  </si>
  <si>
    <t>2.3.2.02.01.002.03</t>
  </si>
  <si>
    <t>2.3.2.02.02.009.07</t>
  </si>
  <si>
    <t>2.3.2.02.01.002.05</t>
  </si>
  <si>
    <t>2.3.2.02.01.002.06</t>
  </si>
  <si>
    <t>2.3.2.02.01.002.07</t>
  </si>
  <si>
    <t>Beneficiados con el programa de restaurantes escolares.</t>
  </si>
  <si>
    <t>2.3.2.02.01.002.01</t>
  </si>
  <si>
    <t>Atención Integral a la primera infancia</t>
  </si>
  <si>
    <t xml:space="preserve">Fortalecimiento de la Educación Inicial en el marco de la atención integral a la Primera Infancia del Municipio de Caldas                                                                                   </t>
  </si>
  <si>
    <t>Acciones para la atención Niños y niñas entre los 0 y 5 años integralmente.</t>
  </si>
  <si>
    <t>2.3.2.02.02.009.12</t>
  </si>
  <si>
    <t>Calidad y pertinencia educativa</t>
  </si>
  <si>
    <t>Implementación del Plan de Lectura, Escritura, Oralidad y Bibliotecas: “Caldas Nuestro Cuento"</t>
  </si>
  <si>
    <t>Acciones para la implementación del plan de lectura, escritura, oralidad y fortalecimiento a la extensión cultural de la biblioteca pública.</t>
  </si>
  <si>
    <t>Mejoramiento de la Calidad y Pertinencia en la Educación del Municipio de Caldas</t>
  </si>
  <si>
    <t>Estudiantes beneficiados con jornada complementaria.</t>
  </si>
  <si>
    <t>2.3.2.02.02.009.11</t>
  </si>
  <si>
    <t>Estrategia de acompañamiento al Tránsito armónico (trayectorias educativas),</t>
  </si>
  <si>
    <t>Ajuste e implementación del Plan educativo Municipal PEM.</t>
  </si>
  <si>
    <t>Acciones de mejoramiento de la calidad educativa a través de semilleros, preuniversitarios y preparación de Pruebas SABER.</t>
  </si>
  <si>
    <t>Entrega de estímulos para estudiantes destacados en el grado 11.</t>
  </si>
  <si>
    <t>Fortalecimiento de los Sistemas Institucionales de Evaluación y acompañamiento en los proyectos educativos institucionales.</t>
  </si>
  <si>
    <t>2.3.2.02.02.009.10</t>
  </si>
  <si>
    <t>Actualización, adopción e implementación de los Manuales de convivencia en las instituciones educativas públicas.</t>
  </si>
  <si>
    <t xml:space="preserve">Educación para el trabajo y desarrollo humano </t>
  </si>
  <si>
    <t>Fortalecimiento de la Educación Terciaria y/o Superior en el Municipio de Caldas</t>
  </si>
  <si>
    <t>Estudiantes que egresan con doble titulación en alianza con el SENA.</t>
  </si>
  <si>
    <t>Crear un fondo para facilitar el acceso a la educación técnica y tecnológica.</t>
  </si>
  <si>
    <t>Alianzas estratégicas para ofertar técnicas en bilingüismo, logística, turismo, emprendimiento, economía naranja, innovación y TICS bajo el marco de la cuarta revolución industrial, mediante alianzas estratégicas con entidades del orden nacional y/o recursos de Cooperación Internacional.</t>
  </si>
  <si>
    <t>Educación rural e incluyente</t>
  </si>
  <si>
    <t>Implementación de una Educación Rural de Calidad y de Inclusión  en el Municipio de Caldas</t>
  </si>
  <si>
    <t>Maestros formados en pedagogías activas con la alianza ERA.</t>
  </si>
  <si>
    <t>Estudiantes de la Ruralidad beneficiados con dotación en las sedes educativas rurales</t>
  </si>
  <si>
    <t>2.3.2.02.01.002.04</t>
  </si>
  <si>
    <t>Fortalecimiento y Mejoramiento del Acceso, Cobertura y Permanencia Escolar en el Municipio de Caldas</t>
  </si>
  <si>
    <t>Estudiantes beneficiados con transporte escolar.</t>
  </si>
  <si>
    <t>Acciones para la dotación de instituciones educativas, sedes, centros educativos rurales con material didáctico, y TICS.</t>
  </si>
  <si>
    <t>2.3.2.01.01.001.02.07</t>
  </si>
  <si>
    <t>Acciones para el mejoramiento y ampliación a la cobertura municipal en los servicios de bienestar y convivencia estudiantil.</t>
  </si>
  <si>
    <t>Acciones para favorecer las diferentes modalidades educativas para la población adulta (sabatino y/o nocturno y/o digital).</t>
  </si>
  <si>
    <t>2,3,2,02,02,009,03</t>
  </si>
  <si>
    <t>Fortaleciendo la docencia</t>
  </si>
  <si>
    <t>Fortalecimiento Curricular y de la Docencia en el Municipio de Caldas</t>
  </si>
  <si>
    <t>Acciones de apoyo pedagógico al trabajo curricular de las instituciones y centros educativos.</t>
  </si>
  <si>
    <t>Acciones de apoyo a docentes y directivos docentes en procesos de desarrollo y salud mental, y acciones de estímulo y reconocimiento a la labor docente.</t>
  </si>
  <si>
    <t xml:space="preserve">Fomentado  a la educación superior </t>
  </si>
  <si>
    <t>Acciones para beneficio de estudiantes con becas en programas de educación superior.</t>
  </si>
  <si>
    <t xml:space="preserve">Permanencia Escolar </t>
  </si>
  <si>
    <t>Acciones para fortalecer, ampliar y apoyar la permanencia educativa mediante la intervención de la Unidad de Atención Integral y pedagógica (U.A.I.P)</t>
  </si>
  <si>
    <t>Oficina de Control Interno</t>
  </si>
  <si>
    <t>Carlos Mario Henao Vélez</t>
  </si>
  <si>
    <t>Fortalecimiento en la verificación y evaluación permanente del Sistema de Control Interno del ente territorial</t>
  </si>
  <si>
    <t>Acciones que propendan al mejoramiento de la operatividad de la oficina de control interno, en los términos del artículo 8 de la Ley 1474 de 2011.</t>
  </si>
  <si>
    <t>11.2.3.2.02.02.008.01</t>
  </si>
  <si>
    <t xml:space="preserve">Control Interno </t>
  </si>
  <si>
    <t>Casa Municipal de la Cultura</t>
  </si>
  <si>
    <t>Carlos Mario Vásquez Rojas</t>
  </si>
  <si>
    <t xml:space="preserve">Apropiación cultural y artística para la transformación humana y social de Caldas. </t>
  </si>
  <si>
    <t>Caldas se expresa artística y culturalmente</t>
  </si>
  <si>
    <t>Fortalecimiento de la expresión artística y cultural del municipio de Caldas</t>
  </si>
  <si>
    <t>Campañas artísticas, ambientales, sociales y culturales que promuevan el desarrollo humano y la participación social y comunitaria.</t>
  </si>
  <si>
    <t>2</t>
  </si>
  <si>
    <t>Casa de la Cultura</t>
  </si>
  <si>
    <t>4</t>
  </si>
  <si>
    <t>6</t>
  </si>
  <si>
    <t>10</t>
  </si>
  <si>
    <t>Convenios para el fortalecimiento del sector cultural, realizados.</t>
  </si>
  <si>
    <t>Acciones para el fortalecimiento de artistas, grupos artísticos y culturales.</t>
  </si>
  <si>
    <t>Acciones para generar iniciativas emprendedoras en industrias creativas y/o economía naranja.</t>
  </si>
  <si>
    <t>Consolidación y gestión para la apropiación, defensa y salvaguarda del patrimonio cultural del municipio de Caldas</t>
  </si>
  <si>
    <t>Acciones formativas para promotores y gestores culturales.</t>
  </si>
  <si>
    <t>1</t>
  </si>
  <si>
    <t>Implementación de acciones para ciudadanos que participan en procesos de gestión y formación artística y cultural, y en temas sobre industria creativa y/o economía naranja.</t>
  </si>
  <si>
    <t>Desarrollar acciones mediante procesos investigativos en áreas artísticas, culturales, creativas y patrimoniales.</t>
  </si>
  <si>
    <t>Acciones para la actualización y declaración de bienes culturales y patrimoniales del Municipio de Caldas.</t>
  </si>
  <si>
    <t>Fortalecimiento de la infraestructura y equipamiento artístico y cultural del municipio de caldas Caldas</t>
  </si>
  <si>
    <t>Modernización y dotación de las diferentes áreas artísticas y culturales de la casa de la cultura del Municipio de Caldas.</t>
  </si>
  <si>
    <t>3</t>
  </si>
  <si>
    <t>7</t>
  </si>
  <si>
    <t>Acciones de creación, implementación y sostenimiento de una plataforma tecnológica y sistemas de información integrados a la gestión cultural y artística del Municipio de Caldas.</t>
  </si>
  <si>
    <t>Participación ciudadana desde la cultura</t>
  </si>
  <si>
    <t>Fortalecimiento de la participación ciudadana en los procesos, eventos y conmemoraciones artísticas y culturales del municipio de Caldas</t>
  </si>
  <si>
    <t>Actualización e implementación del Plan decenal de cultura como herramienta de gestión y desarrollo cultural.</t>
  </si>
  <si>
    <t>8</t>
  </si>
  <si>
    <t>29</t>
  </si>
  <si>
    <t>Apoyar técnica, operativa y logísticamente la conformación y operación del Consejo Municipal de cultura.</t>
  </si>
  <si>
    <t>Eventos tradicionales, típicos y conmemorativos de orden cultural, comunitario y ambiental (Fiestas del aguacero, Calcanta, fiestas y juegos tradicionales de la calle, puente de reyes, concurso de poesía Ciro Mendía).</t>
  </si>
  <si>
    <t>5</t>
  </si>
  <si>
    <t>9</t>
  </si>
  <si>
    <t>217</t>
  </si>
  <si>
    <t>Instituto de Deporte y Recreación de Caldas</t>
  </si>
  <si>
    <t>Javier Ignacio Gómez Restrepo</t>
  </si>
  <si>
    <t xml:space="preserve">Fomento deportivo </t>
  </si>
  <si>
    <t>Fortalecimiento y fomento deportivo a través del programa “Iniciación y rotación deportiva” en el municipio de Caldas</t>
  </si>
  <si>
    <t>Acciones de apoyo para los embajadores deportistas y para deportistas que representan a Caldas en diferentes disciplinas deportivas apoyados.</t>
  </si>
  <si>
    <t>INDEC</t>
  </si>
  <si>
    <t>Acciones para el fomento deportivo mediante torneos deportivos municipales, Departamentales y/o Nacionales realizados.</t>
  </si>
  <si>
    <t>Acciones de formación, iniciación y rotación deportiva Implementados en la zona urbana y rural.</t>
  </si>
  <si>
    <t>Acciones de formación, capacitación y   formación dirigidas a monitores, técnicos, dirigentes y líderes deportivos realizadas.</t>
  </si>
  <si>
    <t>2.3.2.02.02.009.08</t>
  </si>
  <si>
    <t>Fortalecimiento Institucional Deportivo</t>
  </si>
  <si>
    <t>Fortalecimiento operativo y tecnológico del sector deportivo en el municipio de Caldas</t>
  </si>
  <si>
    <t>Fortalecimiento operativo y tecnológico en el sector deportivo.</t>
  </si>
  <si>
    <t>Acciones para la ejecución del programa Por su salud muévase pues.</t>
  </si>
  <si>
    <t xml:space="preserve">Actividad física y entornos saludables </t>
  </si>
  <si>
    <t>Fortalecimiento de la actividad física y entornos saludables a través del programa “Caldas Activo” en el municipio de Caldas</t>
  </si>
  <si>
    <t>Acciones de Dotación e implementación para entornos saludables realizadas.</t>
  </si>
  <si>
    <t>Eventos de   actividad   física   y recreativa realizados.</t>
  </si>
  <si>
    <t>Acciones para el fortalecimiento y mejoramiento del centro de acondicionamiento físico.</t>
  </si>
  <si>
    <t>Eventos deportivos comunitarios realizados.</t>
  </si>
  <si>
    <t>Acciones para la realización de los Juegos Deportivos Escolares e Intercolegiados.</t>
  </si>
  <si>
    <t>Acciones para el apoyo a Docentes que participan en los juegos del magisterio.</t>
  </si>
  <si>
    <t>Actualización, estructuración   e implementación del plan decenal de Deporte</t>
  </si>
  <si>
    <t>RA</t>
  </si>
  <si>
    <t>Secretaría de salud</t>
  </si>
  <si>
    <t>Política orientada a las mujeres y las niñas.</t>
  </si>
  <si>
    <t>Fortalecimiento de los programas y los procesos de la salud pública y del Plan Decenal de salud en el Municipio de Caldas</t>
  </si>
  <si>
    <t>Campañas de educación en derechos sexuales y reproductivos (planificación familiar, explotación sexual, entre otros) para las mujeres Caldeñas</t>
  </si>
  <si>
    <t>2.3.2.02.02.009.2.07</t>
  </si>
  <si>
    <t>Secretaría de Salud</t>
  </si>
  <si>
    <t>Fortalecimiento de la educación inicial en el marco de la atención integral a la primera infancia del municipio de Caldas</t>
  </si>
  <si>
    <t>Acciones en beneficio de las Madres gestantes y lactantes atendidas a través de alianzas estratégicas.</t>
  </si>
  <si>
    <t>Implementar acciones conjuntas de educación sexual y bienestar de niños y niñas, desde las diferentes instancias educativas y programas de la administración municipal.</t>
  </si>
  <si>
    <t>Política de Familia.</t>
  </si>
  <si>
    <t>Asistencia integral al habitante de calle</t>
  </si>
  <si>
    <t>Implementación de la política pública para personas habitantes, en condición de calle y en vulnerabilidad del municipio de Caldas</t>
  </si>
  <si>
    <t>Acciones para la caracterización e identificación de la población habitante de calle en el Municipio.</t>
  </si>
  <si>
    <t>Acciones de atención Integral de Protección Social de la población habitante de calle en el Municipio.</t>
  </si>
  <si>
    <t>Fortalecimiento a la atención integral del adulto mayor del municipio de Caldas</t>
  </si>
  <si>
    <t>Acciones de atención integral de adultos mayores inscritos en los diferentes programas de la Administración Municipal.</t>
  </si>
  <si>
    <t>2.3.2.02.02.006.05</t>
  </si>
  <si>
    <t>2.3.2.02.02.006.07</t>
  </si>
  <si>
    <t>Seguimiento trimestral a las acciones de implementación de la política pública de adulto mayor.</t>
  </si>
  <si>
    <t>2.3.2.02.02.009.19</t>
  </si>
  <si>
    <t>Acciones de promoción de la corresponsabilidad de la familia en el desarrollo de la atención integral a las personas mayores o con discapacidad.</t>
  </si>
  <si>
    <t>Generar e implementar una ruta de atención intersectorial para el   adulto mayor, con discapacidad, sus familias y cuidadores, con el fin de incluirlos dentro de la oferta programática sectorial.</t>
  </si>
  <si>
    <t>Acciones de atención integral de personas en situación de discapacidad inscritos en los diferentes programas de la Administración Municipal.</t>
  </si>
  <si>
    <t>2.3.2.02.02.006.04</t>
  </si>
  <si>
    <t>Caracterización e identificación de la población en situación de discapacidad como estrategia de atención de atención integral.</t>
  </si>
  <si>
    <t>Formulación e Implementación del plan estratégico de la política pública de discapacidad mediante acuerdo Municipal 013 del 2019.</t>
  </si>
  <si>
    <t xml:space="preserve">Salud Ambiental </t>
  </si>
  <si>
    <t>Realizar visitas de IVC al año a cada establecimiento abierto al público.</t>
  </si>
  <si>
    <t>2.3.2.02.02.009.2.02</t>
  </si>
  <si>
    <t>Realizar campañas con estrategias municipales para mejorar la calidad del aire.</t>
  </si>
  <si>
    <t>2.3.2.02.02.009.2.03</t>
  </si>
  <si>
    <t>Realizar visitas de vigilancia y control anuales a cada uno de los acueductos rurales y urbanos del Municipio.</t>
  </si>
  <si>
    <t>Vida saludable y condiciones no transmisibles</t>
  </si>
  <si>
    <t>Desarrollar estrategias de hábitos de vida saludable a poblaciones vulnerables relacionadas con salud oral y prevención de enfermedades crónicas modalidad virtual y presencial.</t>
  </si>
  <si>
    <t>2.3.2.02.02.009.2.04</t>
  </si>
  <si>
    <t xml:space="preserve">Seguridad Alimentaria y Nutricional </t>
  </si>
  <si>
    <t>Desarrollar estrategias para promover la lactancia materna y hábitos de alimentación saludable.</t>
  </si>
  <si>
    <t>2.3.2.02.02.009.2.06</t>
  </si>
  <si>
    <t>Derechos sexuales y reproductivos</t>
  </si>
  <si>
    <t>Desarrollar estrategias sobre maternidad segura.</t>
  </si>
  <si>
    <t xml:space="preserve">Emergencias y Desastres </t>
  </si>
  <si>
    <t>Realizar los planes de eventos de mitigación del riesgo en salud pública que se requieran (Sika, Dengue, Chincunguña, Covid-19).</t>
  </si>
  <si>
    <t>2.3.2.02.02.009.2.09</t>
  </si>
  <si>
    <t>2.3.2.02.02.009.2.11</t>
  </si>
  <si>
    <t>Salud y Ámbito Laboral</t>
  </si>
  <si>
    <t>Promover estrategia de estilos, modos y condiciones saludables en el entorno laboral en sector formal e informal de la economía.</t>
  </si>
  <si>
    <t>2.3.2.02.02.009.2.10</t>
  </si>
  <si>
    <t>Vida Saludable y Enfermedades transmisibles</t>
  </si>
  <si>
    <t>Realizar campaña   de   IEC promocionando la vacunación en   la   población objeto del programa.</t>
  </si>
  <si>
    <t>2.3.2.02.02.009.2.08</t>
  </si>
  <si>
    <t>Verificar el reporte oportuno de las notificaciones en el SIVIGILA de los eventos de interés en salud pública de las UPGD.</t>
  </si>
  <si>
    <t>2.3.2.02.02.009.2.01</t>
  </si>
  <si>
    <t>Realizar asesorías y asistencias técnicas a las IPS del municipio en búsqueda activa institucional.</t>
  </si>
  <si>
    <t xml:space="preserve">Fortalecimiento de la Autoridad Sanitaria </t>
  </si>
  <si>
    <t>Implementación Estrategia de atencion y mejor acceso a los servicios sociales y de salud "Salud mas Cerca" Caldas</t>
  </si>
  <si>
    <t>Realizar asesorías y/o asistencias técnicas anuales, por cada uno de los proyectos programados, a cada institución prestadora de servicios de salud.</t>
  </si>
  <si>
    <t>Realizar campaña de entornos saludables asociados a la prevención de IRA.</t>
  </si>
  <si>
    <t>Realizar búsquedas activas comunitarias para eventos de interés de salud pública.</t>
  </si>
  <si>
    <t>Salud Mental</t>
  </si>
  <si>
    <t>Realizar seguimiento e intervención a todos los casos de intento de suicidio ocurridos en el municipio.</t>
  </si>
  <si>
    <t>2.3.2.02.02.009.2.05</t>
  </si>
  <si>
    <t>Instituciones de salud y sociales con reporte de casos de consumo de sustancias psicoactivas.</t>
  </si>
  <si>
    <t>Desarrollar estrategias para fortalecer la gestión administrativa y financiera de la Secretaría de Salud.</t>
  </si>
  <si>
    <t>2.3.2.02.02.009.4.01</t>
  </si>
  <si>
    <t>Administración de los servicios de aseguramiento en salud en el Municipio de Caldas</t>
  </si>
  <si>
    <t>Acciones para Garantizar el aseguramiento en salud de la población objetivo.</t>
  </si>
  <si>
    <t>2.3.2.02.02.009.1.01</t>
  </si>
  <si>
    <t>2.3.2.02.02.009.1.02</t>
  </si>
  <si>
    <t>2.3.2.02.02.009.1.03</t>
  </si>
  <si>
    <t>2.3.2.02.02.009.1.06</t>
  </si>
  <si>
    <t>2.3.2.02.02.009.1.05</t>
  </si>
  <si>
    <t>2.3.2.02.02.009.1.04</t>
  </si>
  <si>
    <t>2.3.2.02.02.009.3.01</t>
  </si>
  <si>
    <t>2.3.2.02.02.009.3.02</t>
  </si>
  <si>
    <t>Desarrollar la estrategia de salud Más Cerca.</t>
  </si>
  <si>
    <t>Fortalecimiento de Huertas y eco huertas de familias para el autoconsumo humano tanto en zona urbana como rural.</t>
  </si>
  <si>
    <t>Campañas Pedagógicas realizadas en seguridad alimentaria y nutricional.</t>
  </si>
  <si>
    <t>Actualizar, formular e implementar la Política pública de seguridad alimentaria y nutricional.</t>
  </si>
  <si>
    <t>Personas atendidas con los restaurantes comunitarios.</t>
  </si>
  <si>
    <t>Acciones del programa de tamizaje nutricional implementado.</t>
  </si>
  <si>
    <t>Paquetes alimentarios entregados a madres comunitarias y madres FAMI.</t>
  </si>
  <si>
    <t>Acciones de Fortalecimiento físico, técnico, operativo y tecnológico, de los programas de seguridad alimentaria y nutricional.</t>
  </si>
  <si>
    <t>Rodrigo Sanchez Roman</t>
  </si>
  <si>
    <t>MOVILIDAD</t>
  </si>
  <si>
    <t>Sara Carolina Tejada Giraldo</t>
  </si>
  <si>
    <t>27/01/20223</t>
  </si>
  <si>
    <t>Carolina Gil Fernandez</t>
  </si>
  <si>
    <t>Luz Omaira Morales</t>
  </si>
  <si>
    <r>
      <t xml:space="preserve">Código: </t>
    </r>
    <r>
      <rPr>
        <sz val="10"/>
        <color theme="1"/>
        <rFont val="Arial"/>
        <family val="2"/>
      </rPr>
      <t>F-DE-04</t>
    </r>
  </si>
  <si>
    <r>
      <t>Versión:</t>
    </r>
    <r>
      <rPr>
        <sz val="10"/>
        <color theme="1"/>
        <rFont val="Arial"/>
        <family val="2"/>
      </rPr>
      <t xml:space="preserve"> 01</t>
    </r>
  </si>
  <si>
    <r>
      <t xml:space="preserve">Proceso: </t>
    </r>
    <r>
      <rPr>
        <sz val="10"/>
        <color theme="1"/>
        <rFont val="Arial"/>
        <family val="2"/>
      </rPr>
      <t>E-DE-01</t>
    </r>
  </si>
  <si>
    <r>
      <t>Fecha actualización:</t>
    </r>
    <r>
      <rPr>
        <sz val="10"/>
        <color theme="1"/>
        <rFont val="Arial"/>
        <family val="2"/>
      </rPr>
      <t xml:space="preserve"> 29/09/2020</t>
    </r>
  </si>
  <si>
    <r>
      <t xml:space="preserve">Código: </t>
    </r>
    <r>
      <rPr>
        <sz val="10"/>
        <rFont val="Arial"/>
        <family val="2"/>
      </rPr>
      <t>F-DE-04</t>
    </r>
  </si>
  <si>
    <r>
      <t>Versión:</t>
    </r>
    <r>
      <rPr>
        <sz val="10"/>
        <rFont val="Arial"/>
        <family val="2"/>
      </rPr>
      <t xml:space="preserve"> 01</t>
    </r>
  </si>
  <si>
    <r>
      <t xml:space="preserve">Proceso: </t>
    </r>
    <r>
      <rPr>
        <sz val="10"/>
        <rFont val="Arial"/>
        <family val="2"/>
      </rPr>
      <t>E-DE-01</t>
    </r>
  </si>
  <si>
    <r>
      <t>Fecha actualización:</t>
    </r>
    <r>
      <rPr>
        <sz val="10"/>
        <rFont val="Arial"/>
        <family val="2"/>
      </rPr>
      <t xml:space="preserve"> 29/09/2020</t>
    </r>
  </si>
  <si>
    <r>
      <t xml:space="preserve">Código: </t>
    </r>
    <r>
      <rPr>
        <sz val="10"/>
        <color theme="1"/>
        <rFont val="Arial "/>
      </rPr>
      <t>F-DE-04</t>
    </r>
  </si>
  <si>
    <r>
      <t>Versión:</t>
    </r>
    <r>
      <rPr>
        <sz val="10"/>
        <color theme="1"/>
        <rFont val="Arial "/>
      </rPr>
      <t xml:space="preserve"> 01</t>
    </r>
  </si>
  <si>
    <r>
      <t xml:space="preserve">Proceso: </t>
    </r>
    <r>
      <rPr>
        <sz val="10"/>
        <color theme="1"/>
        <rFont val="Arial "/>
      </rPr>
      <t>E-DE-01</t>
    </r>
  </si>
  <si>
    <r>
      <t>Fecha actualización:</t>
    </r>
    <r>
      <rPr>
        <sz val="10"/>
        <color theme="1"/>
        <rFont val="Arial "/>
      </rPr>
      <t xml:space="preserve"> 29/09/2020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</si>
</sst>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* #,##0_-;\-&quot;$&quot;* #,##0_-;_-&quot;$&quot;* &quot;-&quot;_-;_-@"/>
    <numFmt numFmtId="165" formatCode="_-&quot;$&quot;\ * #,##0_-;\-&quot;$&quot;\ * #,##0_-;_-&quot;$&quot;\ * &quot;-&quot;_-;_-@"/>
    <numFmt numFmtId="166" formatCode="#,##0_ ;\-#,##0\ "/>
    <numFmt numFmtId="167" formatCode="_-&quot;$&quot;* #,##0_-;\-&quot;$&quot;* #,##0_-;_-&quot;$&quot;* &quot;-&quot;_-;_-@_-"/>
    <numFmt numFmtId="168" formatCode="_-* #,##0_-;\-* #,##0_-;_-* &quot;-&quot;??_-;_-@"/>
    <numFmt numFmtId="169" formatCode="_-&quot;$&quot;\ * #,##0_-;\-&quot;$&quot;\ * #,##0_-;_-&quot;$&quot;\ * &quot;-&quot;_-;_-@_-"/>
    <numFmt numFmtId="170" formatCode="_-* #,##0_-;\-* #,##0_-;_-* &quot;-&quot;_-;_-@_-"/>
    <numFmt numFmtId="171" formatCode="0_ ;\-0\ "/>
    <numFmt numFmtId="172" formatCode="_-&quot;$&quot;\ * #,##0.00_-;\-&quot;$&quot;\ * #,##0.00_-;_-&quot;$&quot;\ * &quot;-&quot;??_-;_-@_-"/>
    <numFmt numFmtId="173" formatCode="_-&quot;$&quot;\ * #,##0_-;\-&quot;$&quot;\ * #,##0_-;_-&quot;$&quot;\ * &quot;-&quot;??_-;_-@_-"/>
    <numFmt numFmtId="174" formatCode="&quot;$&quot;\ #,##0"/>
    <numFmt numFmtId="175" formatCode="_-&quot;$&quot;* #,##0.00_-;\-&quot;$&quot;* #,##0.00_-;_-&quot;$&quot;* &quot;-&quot;??_-;_-@_-"/>
    <numFmt numFmtId="176" formatCode="_-&quot;$&quot;\ * #,##0.0_-;\-&quot;$&quot;\ * #,##0.0_-;_-&quot;$&quot;\ * &quot;-&quot;??_-;_-@_-"/>
    <numFmt numFmtId="177" formatCode="_(&quot;$&quot;\ * #,##0_);_(&quot;$&quot;\ * \(#,##0\);_(&quot;$&quot;\ * &quot;-&quot;??_);_(@_)"/>
  </numFmts>
  <fonts count="3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 "/>
    </font>
    <font>
      <sz val="10"/>
      <color rgb="FF000000"/>
      <name val="Arial "/>
    </font>
    <font>
      <sz val="10"/>
      <color theme="1"/>
      <name val="Arial "/>
    </font>
    <font>
      <b/>
      <sz val="10"/>
      <color theme="1"/>
      <name val="Arial 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798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34"/>
    <xf numFmtId="170" fontId="14" fillId="0" borderId="34" applyFont="0" applyFill="0" applyBorder="0" applyAlignment="0" applyProtection="0"/>
    <xf numFmtId="172" fontId="14" fillId="0" borderId="34" applyFont="0" applyFill="0" applyBorder="0" applyAlignment="0" applyProtection="0"/>
    <xf numFmtId="9" fontId="7" fillId="0" borderId="34" applyFont="0" applyFill="0" applyBorder="0" applyAlignment="0" applyProtection="0"/>
    <xf numFmtId="167" fontId="7" fillId="0" borderId="34" applyFont="0" applyFill="0" applyBorder="0" applyAlignment="0" applyProtection="0"/>
  </cellStyleXfs>
  <cellXfs count="486">
    <xf numFmtId="0" fontId="0" fillId="0" borderId="0" xfId="0" applyFont="1" applyAlignment="1"/>
    <xf numFmtId="0" fontId="1" fillId="0" borderId="9" xfId="0" applyFont="1" applyBorder="1"/>
    <xf numFmtId="0" fontId="1" fillId="0" borderId="9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0" fillId="2" borderId="0" xfId="0" applyFill="1"/>
    <xf numFmtId="0" fontId="11" fillId="0" borderId="44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3" borderId="46" xfId="0" applyFont="1" applyFill="1" applyBorder="1" applyAlignment="1">
      <alignment vertical="center"/>
    </xf>
    <xf numFmtId="0" fontId="12" fillId="3" borderId="47" xfId="0" applyFont="1" applyFill="1" applyBorder="1" applyAlignment="1">
      <alignment vertical="center"/>
    </xf>
    <xf numFmtId="0" fontId="12" fillId="3" borderId="48" xfId="0" applyFont="1" applyFill="1" applyBorder="1" applyAlignment="1">
      <alignment vertical="center"/>
    </xf>
    <xf numFmtId="0" fontId="0" fillId="0" borderId="0" xfId="0"/>
    <xf numFmtId="0" fontId="11" fillId="0" borderId="49" xfId="0" applyFont="1" applyBorder="1" applyAlignment="1">
      <alignment vertical="center"/>
    </xf>
    <xf numFmtId="0" fontId="11" fillId="0" borderId="50" xfId="0" applyFont="1" applyBorder="1" applyAlignment="1">
      <alignment horizontal="left" vertical="center"/>
    </xf>
    <xf numFmtId="0" fontId="11" fillId="3" borderId="50" xfId="0" applyFont="1" applyFill="1" applyBorder="1" applyAlignment="1">
      <alignment vertical="center"/>
    </xf>
    <xf numFmtId="0" fontId="12" fillId="3" borderId="50" xfId="0" applyFont="1" applyFill="1" applyBorder="1" applyAlignment="1">
      <alignment horizontal="left" vertical="center"/>
    </xf>
    <xf numFmtId="0" fontId="12" fillId="3" borderId="50" xfId="0" applyFont="1" applyFill="1" applyBorder="1" applyAlignment="1">
      <alignment vertical="center"/>
    </xf>
    <xf numFmtId="0" fontId="12" fillId="3" borderId="51" xfId="0" applyFont="1" applyFill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52" xfId="0" applyFont="1" applyBorder="1" applyAlignment="1">
      <alignment vertical="center"/>
    </xf>
    <xf numFmtId="15" fontId="11" fillId="0" borderId="53" xfId="0" applyNumberFormat="1" applyFont="1" applyBorder="1" applyAlignment="1">
      <alignment horizontal="left" vertical="center"/>
    </xf>
    <xf numFmtId="0" fontId="11" fillId="3" borderId="53" xfId="0" applyFont="1" applyFill="1" applyBorder="1" applyAlignment="1">
      <alignment vertical="center"/>
    </xf>
    <xf numFmtId="0" fontId="12" fillId="3" borderId="53" xfId="0" applyFont="1" applyFill="1" applyBorder="1" applyAlignment="1">
      <alignment vertical="center"/>
    </xf>
    <xf numFmtId="0" fontId="12" fillId="3" borderId="54" xfId="0" applyFont="1" applyFill="1" applyBorder="1" applyAlignment="1">
      <alignment vertical="center"/>
    </xf>
    <xf numFmtId="0" fontId="0" fillId="2" borderId="38" xfId="0" applyFill="1" applyBorder="1"/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5" fillId="0" borderId="40" xfId="4" applyFont="1" applyBorder="1" applyAlignment="1">
      <alignment horizontal="left" vertical="center" wrapText="1"/>
    </xf>
    <xf numFmtId="1" fontId="15" fillId="0" borderId="40" xfId="4" applyNumberFormat="1" applyFont="1" applyBorder="1" applyAlignment="1">
      <alignment horizontal="center" vertical="center" wrapText="1"/>
    </xf>
    <xf numFmtId="0" fontId="15" fillId="0" borderId="40" xfId="4" applyFont="1" applyBorder="1" applyAlignment="1">
      <alignment horizontal="center" vertical="center" wrapText="1"/>
    </xf>
    <xf numFmtId="166" fontId="15" fillId="0" borderId="40" xfId="1" applyNumberFormat="1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168" fontId="15" fillId="0" borderId="40" xfId="0" applyNumberFormat="1" applyFont="1" applyBorder="1" applyAlignment="1" applyProtection="1">
      <alignment horizontal="center" vertical="center" wrapText="1"/>
      <protection locked="0"/>
    </xf>
    <xf numFmtId="169" fontId="13" fillId="4" borderId="40" xfId="0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167" fontId="0" fillId="0" borderId="40" xfId="0" applyNumberFormat="1" applyBorder="1"/>
    <xf numFmtId="0" fontId="0" fillId="0" borderId="40" xfId="0" applyBorder="1"/>
    <xf numFmtId="0" fontId="12" fillId="2" borderId="47" xfId="0" applyFont="1" applyFill="1" applyBorder="1" applyAlignment="1">
      <alignment vertical="center"/>
    </xf>
    <xf numFmtId="0" fontId="12" fillId="2" borderId="50" xfId="0" applyFont="1" applyFill="1" applyBorder="1" applyAlignment="1">
      <alignment vertical="center"/>
    </xf>
    <xf numFmtId="17" fontId="12" fillId="3" borderId="53" xfId="0" applyNumberFormat="1" applyFont="1" applyFill="1" applyBorder="1" applyAlignment="1">
      <alignment vertical="center"/>
    </xf>
    <xf numFmtId="0" fontId="12" fillId="2" borderId="53" xfId="0" applyFont="1" applyFill="1" applyBorder="1" applyAlignment="1">
      <alignment vertical="center"/>
    </xf>
    <xf numFmtId="0" fontId="0" fillId="2" borderId="40" xfId="0" applyFill="1" applyBorder="1"/>
    <xf numFmtId="0" fontId="12" fillId="5" borderId="40" xfId="4" applyFont="1" applyFill="1" applyBorder="1" applyAlignment="1" applyProtection="1">
      <alignment horizontal="center" vertical="center" wrapText="1"/>
      <protection locked="0"/>
    </xf>
    <xf numFmtId="0" fontId="12" fillId="2" borderId="40" xfId="4" applyFont="1" applyFill="1" applyBorder="1" applyAlignment="1">
      <alignment vertical="center" wrapText="1"/>
    </xf>
    <xf numFmtId="1" fontId="12" fillId="2" borderId="40" xfId="4" applyNumberFormat="1" applyFont="1" applyFill="1" applyBorder="1" applyAlignment="1">
      <alignment horizontal="center" vertical="center" wrapText="1"/>
    </xf>
    <xf numFmtId="0" fontId="12" fillId="2" borderId="40" xfId="4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17" fillId="2" borderId="38" xfId="0" applyFont="1" applyFill="1" applyBorder="1"/>
    <xf numFmtId="0" fontId="17" fillId="2" borderId="34" xfId="0" applyFont="1" applyFill="1" applyBorder="1"/>
    <xf numFmtId="0" fontId="0" fillId="0" borderId="0" xfId="0" applyFill="1"/>
    <xf numFmtId="0" fontId="20" fillId="6" borderId="0" xfId="0" applyFont="1" applyFill="1"/>
    <xf numFmtId="0" fontId="20" fillId="0" borderId="0" xfId="0" applyFont="1"/>
    <xf numFmtId="0" fontId="12" fillId="6" borderId="47" xfId="0" applyFont="1" applyFill="1" applyBorder="1" applyAlignment="1">
      <alignment vertical="center"/>
    </xf>
    <xf numFmtId="1" fontId="12" fillId="6" borderId="47" xfId="0" applyNumberFormat="1" applyFont="1" applyFill="1" applyBorder="1" applyAlignment="1">
      <alignment vertical="center"/>
    </xf>
    <xf numFmtId="0" fontId="12" fillId="6" borderId="48" xfId="0" applyFont="1" applyFill="1" applyBorder="1" applyAlignment="1">
      <alignment vertical="center"/>
    </xf>
    <xf numFmtId="0" fontId="12" fillId="6" borderId="50" xfId="0" applyFont="1" applyFill="1" applyBorder="1" applyAlignment="1">
      <alignment horizontal="left" vertical="center"/>
    </xf>
    <xf numFmtId="1" fontId="12" fillId="6" borderId="50" xfId="0" applyNumberFormat="1" applyFont="1" applyFill="1" applyBorder="1" applyAlignment="1">
      <alignment vertical="center"/>
    </xf>
    <xf numFmtId="0" fontId="12" fillId="6" borderId="50" xfId="0" applyFont="1" applyFill="1" applyBorder="1" applyAlignment="1">
      <alignment vertical="center"/>
    </xf>
    <xf numFmtId="0" fontId="12" fillId="6" borderId="51" xfId="0" applyFont="1" applyFill="1" applyBorder="1" applyAlignment="1">
      <alignment vertical="center"/>
    </xf>
    <xf numFmtId="1" fontId="12" fillId="0" borderId="0" xfId="0" applyNumberFormat="1" applyFont="1" applyAlignment="1">
      <alignment vertical="center"/>
    </xf>
    <xf numFmtId="0" fontId="12" fillId="6" borderId="53" xfId="0" applyFont="1" applyFill="1" applyBorder="1" applyAlignment="1">
      <alignment vertical="center"/>
    </xf>
    <xf numFmtId="1" fontId="12" fillId="6" borderId="53" xfId="0" applyNumberFormat="1" applyFont="1" applyFill="1" applyBorder="1" applyAlignment="1">
      <alignment vertical="center"/>
    </xf>
    <xf numFmtId="0" fontId="12" fillId="6" borderId="54" xfId="0" applyFont="1" applyFill="1" applyBorder="1" applyAlignment="1">
      <alignment vertical="center"/>
    </xf>
    <xf numFmtId="0" fontId="20" fillId="6" borderId="38" xfId="0" applyFont="1" applyFill="1" applyBorder="1"/>
    <xf numFmtId="0" fontId="12" fillId="6" borderId="40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vertical="center" wrapText="1"/>
    </xf>
    <xf numFmtId="0" fontId="6" fillId="4" borderId="40" xfId="0" applyFont="1" applyFill="1" applyBorder="1" applyAlignment="1">
      <alignment horizontal="center" vertical="center" wrapText="1"/>
    </xf>
    <xf numFmtId="167" fontId="12" fillId="0" borderId="40" xfId="0" applyNumberFormat="1" applyFont="1" applyBorder="1" applyAlignment="1">
      <alignment horizontal="right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vertical="center"/>
    </xf>
    <xf numFmtId="0" fontId="12" fillId="0" borderId="40" xfId="0" applyFont="1" applyFill="1" applyBorder="1" applyAlignment="1">
      <alignment horizontal="center" vertical="center"/>
    </xf>
    <xf numFmtId="0" fontId="16" fillId="2" borderId="0" xfId="0" applyFont="1" applyFill="1"/>
    <xf numFmtId="0" fontId="16" fillId="0" borderId="0" xfId="0" applyFont="1"/>
    <xf numFmtId="0" fontId="5" fillId="0" borderId="40" xfId="4" applyFont="1" applyBorder="1" applyAlignment="1">
      <alignment horizontal="left" vertical="center" wrapText="1"/>
    </xf>
    <xf numFmtId="1" fontId="5" fillId="0" borderId="40" xfId="4" applyNumberFormat="1" applyFont="1" applyBorder="1" applyAlignment="1">
      <alignment horizontal="center" vertical="center" wrapText="1"/>
    </xf>
    <xf numFmtId="0" fontId="12" fillId="0" borderId="40" xfId="4" applyFont="1" applyBorder="1" applyAlignment="1">
      <alignment horizontal="left" vertical="center" wrapText="1"/>
    </xf>
    <xf numFmtId="0" fontId="5" fillId="0" borderId="40" xfId="4" applyFont="1" applyBorder="1" applyAlignment="1">
      <alignment horizontal="center" vertical="center" wrapText="1"/>
    </xf>
    <xf numFmtId="166" fontId="5" fillId="0" borderId="40" xfId="1" applyNumberFormat="1" applyFont="1" applyFill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 wrapText="1"/>
      <protection locked="0"/>
    </xf>
    <xf numFmtId="169" fontId="5" fillId="0" borderId="40" xfId="2" applyNumberFormat="1" applyFont="1" applyFill="1" applyBorder="1" applyAlignment="1" applyProtection="1">
      <alignment horizontal="center" vertical="center" wrapText="1"/>
      <protection locked="0"/>
    </xf>
    <xf numFmtId="169" fontId="6" fillId="4" borderId="40" xfId="0" applyNumberFormat="1" applyFont="1" applyFill="1" applyBorder="1" applyAlignment="1">
      <alignment horizontal="center" vertical="center" wrapText="1"/>
    </xf>
    <xf numFmtId="9" fontId="5" fillId="0" borderId="40" xfId="3" applyFont="1" applyFill="1" applyBorder="1" applyAlignment="1" applyProtection="1">
      <alignment horizontal="center" vertical="center" wrapText="1"/>
    </xf>
    <xf numFmtId="168" fontId="5" fillId="0" borderId="40" xfId="0" applyNumberFormat="1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>
      <alignment horizontal="left" vertical="center" wrapText="1"/>
    </xf>
    <xf numFmtId="1" fontId="6" fillId="0" borderId="40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1" fontId="12" fillId="0" borderId="40" xfId="0" applyNumberFormat="1" applyFont="1" applyBorder="1" applyAlignment="1" applyProtection="1">
      <alignment horizontal="center" vertical="center" wrapText="1"/>
      <protection locked="0"/>
    </xf>
    <xf numFmtId="0" fontId="5" fillId="0" borderId="40" xfId="4" applyFont="1" applyBorder="1" applyAlignment="1" applyProtection="1">
      <alignment horizontal="left" vertical="center" wrapText="1"/>
      <protection locked="0"/>
    </xf>
    <xf numFmtId="0" fontId="5" fillId="0" borderId="40" xfId="4" applyFont="1" applyBorder="1" applyAlignment="1" applyProtection="1">
      <alignment vertical="center" wrapText="1"/>
      <protection locked="0"/>
    </xf>
    <xf numFmtId="171" fontId="5" fillId="0" borderId="40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4" applyFont="1" applyBorder="1" applyAlignment="1" applyProtection="1">
      <alignment horizontal="center" vertical="center" wrapText="1"/>
      <protection locked="0"/>
    </xf>
    <xf numFmtId="166" fontId="5" fillId="0" borderId="4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175" fontId="6" fillId="4" borderId="40" xfId="0" applyNumberFormat="1" applyFont="1" applyFill="1" applyBorder="1" applyAlignment="1">
      <alignment horizontal="center" vertical="center" wrapText="1"/>
    </xf>
    <xf numFmtId="175" fontId="5" fillId="0" borderId="40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34" xfId="0" applyFill="1" applyBorder="1"/>
    <xf numFmtId="1" fontId="5" fillId="0" borderId="40" xfId="4" applyNumberFormat="1" applyFont="1" applyBorder="1" applyAlignment="1" applyProtection="1">
      <alignment horizontal="center" vertical="center" wrapText="1"/>
      <protection locked="0"/>
    </xf>
    <xf numFmtId="0" fontId="5" fillId="0" borderId="40" xfId="0" applyFont="1" applyFill="1" applyBorder="1" applyAlignment="1" applyProtection="1">
      <alignment horizontal="center" vertical="center" wrapText="1"/>
      <protection locked="0"/>
    </xf>
    <xf numFmtId="166" fontId="5" fillId="0" borderId="6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4" applyFont="1" applyFill="1" applyBorder="1" applyAlignment="1" applyProtection="1">
      <alignment horizontal="left" vertical="center" wrapText="1"/>
      <protection locked="0"/>
    </xf>
    <xf numFmtId="173" fontId="5" fillId="0" borderId="4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9" fontId="5" fillId="0" borderId="60" xfId="4" applyNumberFormat="1" applyFont="1" applyBorder="1" applyAlignment="1" applyProtection="1">
      <alignment horizontal="center" vertical="center" wrapText="1"/>
      <protection locked="0"/>
    </xf>
    <xf numFmtId="175" fontId="12" fillId="0" borderId="40" xfId="0" applyNumberFormat="1" applyFont="1" applyBorder="1" applyAlignment="1">
      <alignment horizontal="right" vertical="center"/>
    </xf>
    <xf numFmtId="175" fontId="12" fillId="0" borderId="40" xfId="0" applyNumberFormat="1" applyFont="1" applyBorder="1" applyAlignment="1">
      <alignment horizontal="center" vertical="center"/>
    </xf>
    <xf numFmtId="167" fontId="5" fillId="0" borderId="40" xfId="0" applyNumberFormat="1" applyFont="1" applyBorder="1"/>
    <xf numFmtId="0" fontId="5" fillId="0" borderId="40" xfId="0" applyFont="1" applyBorder="1"/>
    <xf numFmtId="0" fontId="6" fillId="0" borderId="40" xfId="0" applyFont="1" applyFill="1" applyBorder="1" applyAlignment="1">
      <alignment horizontal="center" vertical="center" wrapText="1"/>
    </xf>
    <xf numFmtId="167" fontId="0" fillId="0" borderId="40" xfId="0" applyNumberFormat="1" applyFill="1" applyBorder="1"/>
    <xf numFmtId="167" fontId="12" fillId="0" borderId="40" xfId="0" applyNumberFormat="1" applyFont="1" applyFill="1" applyBorder="1" applyAlignment="1">
      <alignment horizontal="center" vertical="center"/>
    </xf>
    <xf numFmtId="168" fontId="5" fillId="0" borderId="40" xfId="0" applyNumberFormat="1" applyFont="1" applyFill="1" applyBorder="1" applyAlignment="1" applyProtection="1">
      <alignment horizontal="left" vertical="center" wrapText="1"/>
      <protection locked="0"/>
    </xf>
    <xf numFmtId="167" fontId="12" fillId="0" borderId="40" xfId="0" applyNumberFormat="1" applyFont="1" applyFill="1" applyBorder="1" applyAlignment="1">
      <alignment vertical="center"/>
    </xf>
    <xf numFmtId="1" fontId="5" fillId="0" borderId="40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4" applyFont="1" applyFill="1" applyBorder="1" applyAlignment="1" applyProtection="1">
      <alignment horizontal="center" vertical="center" wrapText="1"/>
      <protection locked="0"/>
    </xf>
    <xf numFmtId="9" fontId="5" fillId="0" borderId="40" xfId="4" applyNumberFormat="1" applyFont="1" applyFill="1" applyBorder="1" applyAlignment="1" applyProtection="1">
      <alignment horizontal="left" vertical="center" wrapText="1"/>
      <protection locked="0"/>
    </xf>
    <xf numFmtId="9" fontId="5" fillId="0" borderId="40" xfId="7" applyFont="1" applyFill="1" applyBorder="1" applyAlignment="1" applyProtection="1">
      <alignment horizontal="center" vertical="center" wrapText="1"/>
      <protection locked="0"/>
    </xf>
    <xf numFmtId="9" fontId="5" fillId="0" borderId="40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wrapText="1"/>
    </xf>
    <xf numFmtId="0" fontId="22" fillId="3" borderId="40" xfId="0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vertical="center"/>
    </xf>
    <xf numFmtId="0" fontId="5" fillId="0" borderId="40" xfId="4" applyFont="1" applyFill="1" applyBorder="1" applyAlignment="1">
      <alignment horizontal="left" vertical="center" wrapText="1"/>
    </xf>
    <xf numFmtId="0" fontId="5" fillId="0" borderId="40" xfId="4" applyFont="1" applyFill="1" applyBorder="1" applyAlignment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169" fontId="6" fillId="0" borderId="40" xfId="0" applyNumberFormat="1" applyFont="1" applyFill="1" applyBorder="1" applyAlignment="1">
      <alignment horizontal="center" vertical="center" wrapText="1"/>
    </xf>
    <xf numFmtId="1" fontId="5" fillId="0" borderId="40" xfId="4" applyNumberFormat="1" applyFont="1" applyFill="1" applyBorder="1" applyAlignment="1">
      <alignment horizontal="center" vertical="center" wrapText="1"/>
    </xf>
    <xf numFmtId="0" fontId="23" fillId="0" borderId="40" xfId="0" applyFont="1" applyFill="1" applyBorder="1" applyAlignment="1" applyProtection="1">
      <alignment horizontal="center" vertical="center"/>
      <protection locked="0"/>
    </xf>
    <xf numFmtId="1" fontId="5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left" vertical="center" wrapText="1"/>
    </xf>
    <xf numFmtId="49" fontId="5" fillId="0" borderId="40" xfId="0" applyNumberFormat="1" applyFont="1" applyFill="1" applyBorder="1" applyAlignment="1" applyProtection="1">
      <alignment horizontal="center" vertical="center"/>
      <protection locked="0"/>
    </xf>
    <xf numFmtId="173" fontId="6" fillId="0" borderId="40" xfId="2" applyNumberFormat="1" applyFont="1" applyFill="1" applyBorder="1" applyAlignment="1">
      <alignment horizontal="center" vertical="center" wrapText="1"/>
    </xf>
    <xf numFmtId="0" fontId="5" fillId="0" borderId="65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>
      <alignment horizontal="center" vertical="center" wrapText="1"/>
    </xf>
    <xf numFmtId="167" fontId="20" fillId="0" borderId="40" xfId="0" applyNumberFormat="1" applyFont="1" applyFill="1" applyBorder="1"/>
    <xf numFmtId="173" fontId="0" fillId="2" borderId="0" xfId="2" applyNumberFormat="1" applyFont="1" applyFill="1"/>
    <xf numFmtId="167" fontId="0" fillId="2" borderId="0" xfId="0" applyNumberFormat="1" applyFill="1"/>
    <xf numFmtId="1" fontId="5" fillId="0" borderId="40" xfId="0" applyNumberFormat="1" applyFont="1" applyBorder="1" applyAlignment="1" applyProtection="1">
      <alignment horizontal="center" vertical="center" wrapText="1"/>
      <protection locked="0"/>
    </xf>
    <xf numFmtId="49" fontId="5" fillId="0" borderId="40" xfId="8" applyNumberFormat="1" applyFont="1" applyFill="1" applyBorder="1" applyAlignment="1" applyProtection="1">
      <alignment horizontal="center" vertical="center" wrapText="1"/>
      <protection locked="0"/>
    </xf>
    <xf numFmtId="49" fontId="5" fillId="0" borderId="40" xfId="0" applyNumberFormat="1" applyFont="1" applyBorder="1" applyAlignment="1" applyProtection="1">
      <alignment horizontal="center" vertical="center" wrapText="1"/>
      <protection locked="0"/>
    </xf>
    <xf numFmtId="0" fontId="5" fillId="2" borderId="40" xfId="4" applyFont="1" applyFill="1" applyBorder="1" applyAlignment="1" applyProtection="1">
      <alignment horizontal="left" vertical="center" wrapText="1"/>
      <protection locked="0"/>
    </xf>
    <xf numFmtId="0" fontId="5" fillId="2" borderId="40" xfId="4" applyFont="1" applyFill="1" applyBorder="1" applyAlignment="1" applyProtection="1">
      <alignment horizontal="center" vertical="center" wrapText="1"/>
      <protection locked="0"/>
    </xf>
    <xf numFmtId="173" fontId="5" fillId="2" borderId="40" xfId="2" applyNumberFormat="1" applyFont="1" applyFill="1" applyBorder="1" applyAlignment="1" applyProtection="1">
      <alignment horizontal="center" vertical="center" wrapText="1"/>
      <protection locked="0"/>
    </xf>
    <xf numFmtId="167" fontId="0" fillId="2" borderId="40" xfId="0" applyNumberFormat="1" applyFill="1" applyBorder="1"/>
    <xf numFmtId="0" fontId="5" fillId="2" borderId="40" xfId="4" applyFont="1" applyFill="1" applyBorder="1" applyAlignment="1">
      <alignment horizontal="left" vertical="center" wrapText="1"/>
    </xf>
    <xf numFmtId="0" fontId="5" fillId="2" borderId="40" xfId="4" applyFont="1" applyFill="1" applyBorder="1" applyAlignment="1">
      <alignment vertical="center" wrapText="1"/>
    </xf>
    <xf numFmtId="171" fontId="5" fillId="0" borderId="40" xfId="5" applyNumberFormat="1" applyFont="1" applyFill="1" applyBorder="1" applyAlignment="1" applyProtection="1">
      <alignment horizontal="center" vertical="center" wrapText="1"/>
    </xf>
    <xf numFmtId="0" fontId="5" fillId="2" borderId="40" xfId="4" applyFont="1" applyFill="1" applyBorder="1" applyAlignment="1">
      <alignment horizontal="center" vertical="center" wrapText="1"/>
    </xf>
    <xf numFmtId="166" fontId="5" fillId="2" borderId="40" xfId="1" applyNumberFormat="1" applyFont="1" applyFill="1" applyBorder="1" applyAlignment="1" applyProtection="1">
      <alignment horizontal="center" vertical="center" wrapText="1"/>
    </xf>
    <xf numFmtId="1" fontId="5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9" fontId="5" fillId="2" borderId="40" xfId="3" applyFont="1" applyFill="1" applyBorder="1" applyAlignment="1" applyProtection="1">
      <alignment horizontal="center" vertical="center" wrapText="1"/>
    </xf>
    <xf numFmtId="177" fontId="6" fillId="4" borderId="40" xfId="2" applyNumberFormat="1" applyFont="1" applyFill="1" applyBorder="1" applyAlignment="1">
      <alignment horizontal="center" vertical="center" wrapText="1"/>
    </xf>
    <xf numFmtId="177" fontId="12" fillId="3" borderId="47" xfId="2" applyNumberFormat="1" applyFont="1" applyFill="1" applyBorder="1" applyAlignment="1">
      <alignment vertical="center"/>
    </xf>
    <xf numFmtId="177" fontId="12" fillId="3" borderId="50" xfId="2" applyNumberFormat="1" applyFont="1" applyFill="1" applyBorder="1" applyAlignment="1">
      <alignment vertical="center"/>
    </xf>
    <xf numFmtId="177" fontId="12" fillId="3" borderId="53" xfId="2" applyNumberFormat="1" applyFont="1" applyFill="1" applyBorder="1" applyAlignment="1">
      <alignment vertical="center"/>
    </xf>
    <xf numFmtId="177" fontId="5" fillId="0" borderId="40" xfId="2" applyNumberFormat="1" applyFont="1" applyFill="1" applyBorder="1" applyAlignment="1" applyProtection="1">
      <alignment horizontal="center" vertical="center" wrapText="1"/>
      <protection locked="0"/>
    </xf>
    <xf numFmtId="177" fontId="5" fillId="2" borderId="40" xfId="2" applyNumberFormat="1" applyFont="1" applyFill="1" applyBorder="1" applyAlignment="1" applyProtection="1">
      <alignment horizontal="center" vertical="center" wrapText="1"/>
      <protection locked="0"/>
    </xf>
    <xf numFmtId="177" fontId="0" fillId="0" borderId="40" xfId="2" applyNumberFormat="1" applyFont="1" applyBorder="1"/>
    <xf numFmtId="177" fontId="0" fillId="2" borderId="0" xfId="2" applyNumberFormat="1" applyFont="1" applyFill="1"/>
    <xf numFmtId="177" fontId="0" fillId="0" borderId="0" xfId="2" applyNumberFormat="1" applyFont="1" applyAlignment="1"/>
    <xf numFmtId="1" fontId="12" fillId="7" borderId="40" xfId="0" applyNumberFormat="1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left" vertical="center" wrapText="1"/>
    </xf>
    <xf numFmtId="0" fontId="12" fillId="2" borderId="40" xfId="0" applyFont="1" applyFill="1" applyBorder="1" applyAlignment="1">
      <alignment vertical="center" wrapText="1"/>
    </xf>
    <xf numFmtId="1" fontId="12" fillId="2" borderId="40" xfId="0" applyNumberFormat="1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left" vertical="center" wrapText="1"/>
    </xf>
    <xf numFmtId="0" fontId="12" fillId="2" borderId="40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right" vertical="center"/>
    </xf>
    <xf numFmtId="6" fontId="12" fillId="2" borderId="40" xfId="0" applyNumberFormat="1" applyFont="1" applyFill="1" applyBorder="1" applyAlignment="1">
      <alignment horizontal="center" vertical="center" wrapText="1"/>
    </xf>
    <xf numFmtId="0" fontId="20" fillId="7" borderId="0" xfId="0" applyFont="1" applyFill="1"/>
    <xf numFmtId="0" fontId="20" fillId="2" borderId="0" xfId="0" applyFont="1" applyFill="1"/>
    <xf numFmtId="6" fontId="12" fillId="2" borderId="40" xfId="0" applyNumberFormat="1" applyFont="1" applyFill="1" applyBorder="1" applyAlignment="1">
      <alignment horizontal="right" vertical="center"/>
    </xf>
    <xf numFmtId="9" fontId="12" fillId="2" borderId="40" xfId="0" applyNumberFormat="1" applyFont="1" applyFill="1" applyBorder="1" applyAlignment="1">
      <alignment horizontal="center" vertical="center"/>
    </xf>
    <xf numFmtId="6" fontId="12" fillId="2" borderId="40" xfId="0" applyNumberFormat="1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/>
    </xf>
    <xf numFmtId="6" fontId="12" fillId="2" borderId="40" xfId="0" applyNumberFormat="1" applyFont="1" applyFill="1" applyBorder="1" applyAlignment="1">
      <alignment vertical="center"/>
    </xf>
    <xf numFmtId="6" fontId="12" fillId="2" borderId="40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9" fontId="12" fillId="2" borderId="40" xfId="0" applyNumberFormat="1" applyFont="1" applyFill="1" applyBorder="1" applyAlignment="1">
      <alignment horizontal="center" vertical="center" wrapText="1"/>
    </xf>
    <xf numFmtId="6" fontId="6" fillId="2" borderId="40" xfId="0" applyNumberFormat="1" applyFont="1" applyFill="1" applyBorder="1" applyAlignment="1">
      <alignment horizontal="left" vertical="center" wrapText="1"/>
    </xf>
    <xf numFmtId="0" fontId="21" fillId="7" borderId="0" xfId="0" applyFont="1" applyFill="1"/>
    <xf numFmtId="0" fontId="21" fillId="2" borderId="0" xfId="0" applyFont="1" applyFill="1"/>
    <xf numFmtId="177" fontId="6" fillId="0" borderId="40" xfId="2" applyNumberFormat="1" applyFont="1" applyBorder="1" applyAlignment="1" applyProtection="1">
      <alignment horizontal="center" vertical="center" wrapText="1"/>
      <protection locked="0"/>
    </xf>
    <xf numFmtId="177" fontId="5" fillId="0" borderId="40" xfId="2" applyNumberFormat="1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177" fontId="6" fillId="2" borderId="40" xfId="2" applyNumberFormat="1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171" fontId="5" fillId="2" borderId="40" xfId="5" applyNumberFormat="1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  <protection locked="0"/>
    </xf>
    <xf numFmtId="169" fontId="5" fillId="2" borderId="40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40" xfId="0" applyFont="1" applyFill="1" applyBorder="1" applyAlignment="1" applyProtection="1">
      <alignment horizontal="left" vertical="center" wrapText="1"/>
      <protection locked="0"/>
    </xf>
    <xf numFmtId="173" fontId="5" fillId="2" borderId="40" xfId="2" applyNumberFormat="1" applyFont="1" applyFill="1" applyBorder="1" applyAlignment="1" applyProtection="1">
      <alignment horizontal="left" vertical="center" wrapText="1"/>
      <protection locked="0"/>
    </xf>
    <xf numFmtId="174" fontId="5" fillId="2" borderId="40" xfId="2" applyNumberFormat="1" applyFont="1" applyFill="1" applyBorder="1" applyAlignment="1" applyProtection="1">
      <alignment horizontal="center" vertical="center" wrapText="1"/>
      <protection locked="0"/>
    </xf>
    <xf numFmtId="173" fontId="5" fillId="0" borderId="40" xfId="2" applyNumberFormat="1" applyFont="1" applyFill="1" applyBorder="1" applyAlignment="1" applyProtection="1">
      <alignment horizontal="left" vertical="center" wrapText="1"/>
      <protection locked="0"/>
    </xf>
    <xf numFmtId="1" fontId="5" fillId="2" borderId="40" xfId="4" applyNumberFormat="1" applyFont="1" applyFill="1" applyBorder="1" applyAlignment="1">
      <alignment horizontal="center" vertical="center" wrapText="1"/>
    </xf>
    <xf numFmtId="169" fontId="6" fillId="2" borderId="40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 applyProtection="1">
      <alignment horizontal="left" vertical="center" wrapText="1"/>
      <protection locked="0"/>
    </xf>
    <xf numFmtId="168" fontId="5" fillId="2" borderId="40" xfId="0" applyNumberFormat="1" applyFont="1" applyFill="1" applyBorder="1" applyAlignment="1" applyProtection="1">
      <alignment horizontal="center" vertical="center" wrapText="1"/>
      <protection locked="0"/>
    </xf>
    <xf numFmtId="173" fontId="5" fillId="0" borderId="40" xfId="0" applyNumberFormat="1" applyFont="1" applyBorder="1" applyAlignment="1" applyProtection="1">
      <alignment horizontal="left" vertical="center" wrapText="1"/>
      <protection locked="0"/>
    </xf>
    <xf numFmtId="173" fontId="5" fillId="2" borderId="40" xfId="0" applyNumberFormat="1" applyFont="1" applyFill="1" applyBorder="1" applyAlignment="1" applyProtection="1">
      <alignment horizontal="left" vertical="center" wrapText="1"/>
      <protection locked="0"/>
    </xf>
    <xf numFmtId="173" fontId="5" fillId="0" borderId="40" xfId="6" applyNumberFormat="1" applyFont="1" applyFill="1" applyBorder="1" applyAlignment="1" applyProtection="1">
      <alignment horizontal="left" vertical="center" wrapText="1"/>
      <protection locked="0"/>
    </xf>
    <xf numFmtId="0" fontId="5" fillId="2" borderId="40" xfId="0" applyFont="1" applyFill="1" applyBorder="1" applyAlignment="1">
      <alignment vertical="center"/>
    </xf>
    <xf numFmtId="43" fontId="5" fillId="2" borderId="40" xfId="1" applyFont="1" applyFill="1" applyBorder="1"/>
    <xf numFmtId="0" fontId="12" fillId="0" borderId="44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2" fillId="3" borderId="46" xfId="0" applyFont="1" applyFill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52" xfId="0" applyFont="1" applyBorder="1" applyAlignment="1">
      <alignment vertical="center"/>
    </xf>
    <xf numFmtId="14" fontId="12" fillId="0" borderId="53" xfId="0" applyNumberFormat="1" applyFont="1" applyBorder="1" applyAlignment="1">
      <alignment vertical="center"/>
    </xf>
    <xf numFmtId="0" fontId="5" fillId="2" borderId="0" xfId="0" applyFont="1" applyFill="1"/>
    <xf numFmtId="0" fontId="5" fillId="2" borderId="40" xfId="0" applyFont="1" applyFill="1" applyBorder="1"/>
    <xf numFmtId="167" fontId="5" fillId="2" borderId="40" xfId="0" applyNumberFormat="1" applyFont="1" applyFill="1" applyBorder="1"/>
    <xf numFmtId="0" fontId="5" fillId="0" borderId="0" xfId="0" applyFont="1" applyAlignment="1"/>
    <xf numFmtId="0" fontId="5" fillId="2" borderId="0" xfId="0" applyFont="1" applyFill="1" applyAlignment="1"/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14" fontId="12" fillId="0" borderId="53" xfId="0" applyNumberFormat="1" applyFont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6" fillId="4" borderId="40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/>
    </xf>
    <xf numFmtId="0" fontId="12" fillId="0" borderId="40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>
      <alignment horizontal="center" vertical="center" wrapText="1"/>
    </xf>
    <xf numFmtId="1" fontId="6" fillId="0" borderId="55" xfId="0" applyNumberFormat="1" applyFont="1" applyBorder="1" applyAlignment="1">
      <alignment horizontal="center" vertical="center" wrapText="1"/>
    </xf>
    <xf numFmtId="0" fontId="5" fillId="0" borderId="55" xfId="4" applyFont="1" applyBorder="1" applyAlignment="1">
      <alignment horizontal="center" vertical="center" wrapText="1"/>
    </xf>
    <xf numFmtId="166" fontId="5" fillId="0" borderId="55" xfId="1" applyNumberFormat="1" applyFont="1" applyFill="1" applyBorder="1" applyAlignment="1" applyProtection="1">
      <alignment horizontal="center" vertical="center" wrapText="1"/>
    </xf>
    <xf numFmtId="0" fontId="5" fillId="0" borderId="55" xfId="0" applyFont="1" applyBorder="1" applyAlignment="1" applyProtection="1">
      <alignment horizontal="center" vertical="center"/>
      <protection locked="0"/>
    </xf>
    <xf numFmtId="0" fontId="6" fillId="4" borderId="55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9" fontId="5" fillId="0" borderId="55" xfId="3" applyFont="1" applyFill="1" applyBorder="1" applyAlignment="1" applyProtection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167" fontId="5" fillId="0" borderId="40" xfId="0" applyNumberFormat="1" applyFont="1" applyBorder="1" applyAlignment="1">
      <alignment horizontal="center" vertical="center"/>
    </xf>
    <xf numFmtId="167" fontId="5" fillId="0" borderId="4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6" borderId="46" xfId="0" applyFont="1" applyFill="1" applyBorder="1" applyAlignment="1">
      <alignment vertical="center"/>
    </xf>
    <xf numFmtId="0" fontId="12" fillId="0" borderId="53" xfId="0" applyFont="1" applyBorder="1" applyAlignment="1">
      <alignment vertical="center"/>
    </xf>
    <xf numFmtId="14" fontId="12" fillId="6" borderId="53" xfId="0" applyNumberFormat="1" applyFont="1" applyFill="1" applyBorder="1" applyAlignment="1">
      <alignment vertical="center"/>
    </xf>
    <xf numFmtId="0" fontId="12" fillId="0" borderId="0" xfId="0" applyFont="1"/>
    <xf numFmtId="0" fontId="12" fillId="2" borderId="40" xfId="0" applyFont="1" applyFill="1" applyBorder="1"/>
    <xf numFmtId="0" fontId="12" fillId="7" borderId="40" xfId="0" applyFont="1" applyFill="1" applyBorder="1" applyAlignment="1">
      <alignment horizontal="center" vertical="center" wrapText="1"/>
    </xf>
    <xf numFmtId="6" fontId="12" fillId="2" borderId="40" xfId="0" applyNumberFormat="1" applyFont="1" applyFill="1" applyBorder="1"/>
    <xf numFmtId="0" fontId="12" fillId="2" borderId="0" xfId="0" applyFont="1" applyFill="1" applyAlignment="1">
      <alignment vertical="center" wrapText="1"/>
    </xf>
    <xf numFmtId="0" fontId="6" fillId="2" borderId="40" xfId="0" applyFont="1" applyFill="1" applyBorder="1"/>
    <xf numFmtId="6" fontId="6" fillId="2" borderId="40" xfId="0" applyNumberFormat="1" applyFont="1" applyFill="1" applyBorder="1"/>
    <xf numFmtId="177" fontId="6" fillId="2" borderId="40" xfId="2" applyNumberFormat="1" applyFont="1" applyFill="1" applyBorder="1"/>
    <xf numFmtId="0" fontId="5" fillId="0" borderId="0" xfId="0" applyFont="1"/>
    <xf numFmtId="0" fontId="5" fillId="0" borderId="32" xfId="0" applyFont="1" applyFill="1" applyBorder="1" applyAlignment="1">
      <alignment horizontal="center" vertical="center" wrapText="1"/>
    </xf>
    <xf numFmtId="1" fontId="5" fillId="0" borderId="32" xfId="0" applyNumberFormat="1" applyFont="1" applyFill="1" applyBorder="1" applyAlignment="1">
      <alignment horizontal="center" vertical="center" wrapText="1"/>
    </xf>
    <xf numFmtId="4" fontId="5" fillId="0" borderId="32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67" fontId="24" fillId="0" borderId="40" xfId="0" applyNumberFormat="1" applyFont="1" applyBorder="1"/>
    <xf numFmtId="0" fontId="24" fillId="0" borderId="40" xfId="0" applyFont="1" applyBorder="1"/>
    <xf numFmtId="0" fontId="12" fillId="0" borderId="50" xfId="0" applyFont="1" applyBorder="1" applyAlignment="1">
      <alignment horizontal="left" vertical="center"/>
    </xf>
    <xf numFmtId="15" fontId="12" fillId="0" borderId="53" xfId="0" applyNumberFormat="1" applyFont="1" applyBorder="1" applyAlignment="1">
      <alignment horizontal="left" vertical="center"/>
    </xf>
    <xf numFmtId="177" fontId="5" fillId="0" borderId="40" xfId="2" applyNumberFormat="1" applyFont="1" applyBorder="1"/>
    <xf numFmtId="177" fontId="5" fillId="2" borderId="0" xfId="2" applyNumberFormat="1" applyFont="1" applyFill="1"/>
    <xf numFmtId="177" fontId="5" fillId="0" borderId="0" xfId="2" applyNumberFormat="1" applyFont="1" applyAlignment="1"/>
    <xf numFmtId="14" fontId="12" fillId="0" borderId="53" xfId="0" applyNumberFormat="1" applyFont="1" applyBorder="1" applyAlignment="1">
      <alignment horizontal="left" vertical="center"/>
    </xf>
    <xf numFmtId="175" fontId="5" fillId="0" borderId="0" xfId="0" applyNumberFormat="1" applyFont="1"/>
    <xf numFmtId="175" fontId="5" fillId="0" borderId="40" xfId="0" applyNumberFormat="1" applyFont="1" applyBorder="1"/>
    <xf numFmtId="167" fontId="29" fillId="0" borderId="40" xfId="0" applyNumberFormat="1" applyFont="1" applyBorder="1"/>
    <xf numFmtId="0" fontId="29" fillId="0" borderId="40" xfId="0" applyFont="1" applyBorder="1"/>
    <xf numFmtId="0" fontId="29" fillId="0" borderId="0" xfId="0" applyFont="1" applyAlignment="1"/>
    <xf numFmtId="14" fontId="12" fillId="3" borderId="53" xfId="0" applyNumberFormat="1" applyFont="1" applyFill="1" applyBorder="1" applyAlignment="1">
      <alignment vertical="center"/>
    </xf>
    <xf numFmtId="0" fontId="5" fillId="0" borderId="40" xfId="0" applyFont="1" applyBorder="1" applyAlignment="1" applyProtection="1">
      <alignment horizontal="left"/>
      <protection locked="0"/>
    </xf>
    <xf numFmtId="167" fontId="5" fillId="0" borderId="40" xfId="0" applyNumberFormat="1" applyFont="1" applyFill="1" applyBorder="1"/>
    <xf numFmtId="0" fontId="29" fillId="0" borderId="16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20" xfId="0" applyFont="1" applyBorder="1" applyAlignment="1">
      <alignment horizontal="left" vertical="center"/>
    </xf>
    <xf numFmtId="0" fontId="29" fillId="0" borderId="2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24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left" vertical="center" wrapText="1"/>
    </xf>
    <xf numFmtId="164" fontId="29" fillId="0" borderId="32" xfId="0" applyNumberFormat="1" applyFont="1" applyBorder="1" applyAlignment="1">
      <alignment horizontal="right" vertical="center"/>
    </xf>
    <xf numFmtId="164" fontId="29" fillId="0" borderId="32" xfId="0" applyNumberFormat="1" applyFont="1" applyBorder="1" applyAlignment="1">
      <alignment horizontal="center" vertical="center"/>
    </xf>
    <xf numFmtId="164" fontId="29" fillId="0" borderId="32" xfId="0" applyNumberFormat="1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19" xfId="0" applyFont="1" applyBorder="1" applyAlignment="1">
      <alignment horizontal="left" vertical="center"/>
    </xf>
    <xf numFmtId="0" fontId="29" fillId="0" borderId="19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9" fillId="0" borderId="32" xfId="0" applyFont="1" applyBorder="1" applyAlignment="1">
      <alignment vertical="center" wrapText="1"/>
    </xf>
    <xf numFmtId="1" fontId="29" fillId="0" borderId="32" xfId="0" applyNumberFormat="1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9" fontId="29" fillId="0" borderId="32" xfId="0" applyNumberFormat="1" applyFont="1" applyBorder="1" applyAlignment="1">
      <alignment horizontal="center" vertical="center" wrapText="1"/>
    </xf>
    <xf numFmtId="165" fontId="29" fillId="0" borderId="32" xfId="0" applyNumberFormat="1" applyFont="1" applyBorder="1" applyAlignment="1">
      <alignment horizontal="center" vertical="center" wrapText="1"/>
    </xf>
    <xf numFmtId="0" fontId="29" fillId="0" borderId="32" xfId="0" applyFont="1" applyBorder="1" applyAlignment="1">
      <alignment vertical="center"/>
    </xf>
    <xf numFmtId="0" fontId="29" fillId="0" borderId="28" xfId="0" applyFont="1" applyBorder="1" applyAlignment="1">
      <alignment vertical="center" wrapText="1"/>
    </xf>
    <xf numFmtId="1" fontId="29" fillId="0" borderId="28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9" fontId="29" fillId="0" borderId="28" xfId="0" applyNumberFormat="1" applyFont="1" applyBorder="1" applyAlignment="1">
      <alignment horizontal="center" vertical="center" wrapText="1"/>
    </xf>
    <xf numFmtId="165" fontId="29" fillId="0" borderId="28" xfId="0" applyNumberFormat="1" applyFont="1" applyBorder="1" applyAlignment="1">
      <alignment horizontal="center" vertical="center" wrapText="1"/>
    </xf>
    <xf numFmtId="166" fontId="29" fillId="0" borderId="28" xfId="0" applyNumberFormat="1" applyFont="1" applyBorder="1" applyAlignment="1">
      <alignment horizontal="center" vertical="center" wrapText="1"/>
    </xf>
    <xf numFmtId="0" fontId="29" fillId="0" borderId="9" xfId="0" applyFont="1" applyBorder="1"/>
    <xf numFmtId="0" fontId="5" fillId="2" borderId="40" xfId="0" applyFont="1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>
      <alignment horizontal="center" vertical="center"/>
    </xf>
    <xf numFmtId="176" fontId="5" fillId="2" borderId="40" xfId="2" applyNumberFormat="1" applyFont="1" applyFill="1" applyBorder="1" applyAlignment="1" applyProtection="1">
      <alignment horizontal="center" vertical="center"/>
      <protection locked="0"/>
    </xf>
    <xf numFmtId="176" fontId="6" fillId="2" borderId="40" xfId="2" applyNumberFormat="1" applyFont="1" applyFill="1" applyBorder="1" applyAlignment="1">
      <alignment horizontal="center" vertical="center" wrapText="1"/>
    </xf>
    <xf numFmtId="177" fontId="0" fillId="2" borderId="40" xfId="2" applyNumberFormat="1" applyFont="1" applyFill="1" applyBorder="1" applyAlignment="1">
      <alignment horizontal="center"/>
    </xf>
    <xf numFmtId="177" fontId="0" fillId="2" borderId="40" xfId="2" applyNumberFormat="1" applyFont="1" applyFill="1" applyBorder="1" applyAlignment="1">
      <alignment horizontal="center" vertical="center"/>
    </xf>
    <xf numFmtId="177" fontId="7" fillId="2" borderId="40" xfId="2" applyNumberFormat="1" applyFont="1" applyFill="1" applyBorder="1" applyAlignment="1">
      <alignment vertical="center" wrapText="1"/>
    </xf>
    <xf numFmtId="0" fontId="5" fillId="2" borderId="40" xfId="4" applyFont="1" applyFill="1" applyBorder="1" applyAlignment="1" applyProtection="1">
      <alignment vertical="center" wrapText="1"/>
      <protection locked="0"/>
    </xf>
    <xf numFmtId="166" fontId="5" fillId="2" borderId="40" xfId="1" applyNumberFormat="1" applyFont="1" applyFill="1" applyBorder="1" applyAlignment="1" applyProtection="1">
      <alignment horizontal="center" vertical="center" wrapText="1"/>
      <protection locked="0"/>
    </xf>
    <xf numFmtId="177" fontId="0" fillId="2" borderId="40" xfId="2" applyNumberFormat="1" applyFont="1" applyFill="1" applyBorder="1"/>
    <xf numFmtId="0" fontId="12" fillId="0" borderId="45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167" fontId="13" fillId="2" borderId="40" xfId="0" applyNumberFormat="1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12" fillId="2" borderId="40" xfId="0" applyFont="1" applyFill="1" applyBorder="1" applyAlignment="1">
      <alignment horizontal="center" vertical="center" wrapText="1"/>
    </xf>
    <xf numFmtId="167" fontId="6" fillId="2" borderId="40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24" fillId="0" borderId="3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169" fontId="5" fillId="0" borderId="55" xfId="2" applyNumberFormat="1" applyFont="1" applyFill="1" applyBorder="1" applyAlignment="1" applyProtection="1">
      <alignment horizontal="center" vertical="center" wrapText="1"/>
      <protection locked="0"/>
    </xf>
    <xf numFmtId="169" fontId="5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167" fontId="6" fillId="2" borderId="35" xfId="0" applyNumberFormat="1" applyFont="1" applyFill="1" applyBorder="1" applyAlignment="1">
      <alignment horizontal="center" vertical="center" wrapText="1"/>
    </xf>
    <xf numFmtId="167" fontId="6" fillId="2" borderId="36" xfId="0" applyNumberFormat="1" applyFont="1" applyFill="1" applyBorder="1" applyAlignment="1">
      <alignment horizontal="center" vertical="center" wrapText="1"/>
    </xf>
    <xf numFmtId="167" fontId="6" fillId="2" borderId="37" xfId="0" applyNumberFormat="1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1" fontId="6" fillId="0" borderId="55" xfId="0" applyNumberFormat="1" applyFont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center" wrapText="1"/>
    </xf>
    <xf numFmtId="0" fontId="5" fillId="0" borderId="55" xfId="4" applyFont="1" applyBorder="1" applyAlignment="1">
      <alignment horizontal="center" vertical="center" wrapText="1"/>
    </xf>
    <xf numFmtId="0" fontId="5" fillId="0" borderId="56" xfId="4" applyFont="1" applyBorder="1" applyAlignment="1">
      <alignment horizontal="center" vertical="center" wrapText="1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166" fontId="5" fillId="0" borderId="55" xfId="1" applyNumberFormat="1" applyFont="1" applyFill="1" applyBorder="1" applyAlignment="1" applyProtection="1">
      <alignment horizontal="center" vertical="center" wrapText="1"/>
    </xf>
    <xf numFmtId="166" fontId="5" fillId="0" borderId="56" xfId="1" applyNumberFormat="1" applyFont="1" applyFill="1" applyBorder="1" applyAlignment="1" applyProtection="1">
      <alignment horizontal="center" vertical="center" wrapText="1"/>
    </xf>
    <xf numFmtId="0" fontId="12" fillId="2" borderId="42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37" xfId="0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 wrapText="1"/>
    </xf>
    <xf numFmtId="0" fontId="12" fillId="0" borderId="34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0" fontId="25" fillId="0" borderId="38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5" fillId="0" borderId="62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6" borderId="60" xfId="0" applyFont="1" applyFill="1" applyBorder="1" applyAlignment="1">
      <alignment horizontal="center" vertical="center" wrapText="1"/>
    </xf>
    <xf numFmtId="0" fontId="12" fillId="6" borderId="61" xfId="0" applyFont="1" applyFill="1" applyBorder="1" applyAlignment="1">
      <alignment horizontal="center" vertical="center" wrapText="1"/>
    </xf>
    <xf numFmtId="0" fontId="12" fillId="6" borderId="62" xfId="0" applyFont="1" applyFill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6" fillId="2" borderId="60" xfId="0" applyFont="1" applyFill="1" applyBorder="1" applyAlignment="1">
      <alignment horizontal="left" vertical="center"/>
    </xf>
    <xf numFmtId="0" fontId="6" fillId="2" borderId="61" xfId="0" applyFont="1" applyFill="1" applyBorder="1" applyAlignment="1">
      <alignment horizontal="left" vertical="center"/>
    </xf>
    <xf numFmtId="0" fontId="6" fillId="2" borderId="62" xfId="0" applyFont="1" applyFill="1" applyBorder="1" applyAlignment="1">
      <alignment horizontal="left" vertical="center"/>
    </xf>
    <xf numFmtId="1" fontId="12" fillId="0" borderId="55" xfId="0" applyNumberFormat="1" applyFont="1" applyBorder="1" applyAlignment="1">
      <alignment horizontal="center" vertical="center" wrapText="1"/>
    </xf>
    <xf numFmtId="1" fontId="12" fillId="0" borderId="56" xfId="0" applyNumberFormat="1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1" fontId="5" fillId="0" borderId="26" xfId="0" applyNumberFormat="1" applyFont="1" applyFill="1" applyBorder="1" applyAlignment="1">
      <alignment horizontal="center" vertical="center" wrapText="1"/>
    </xf>
    <xf numFmtId="1" fontId="5" fillId="0" borderId="64" xfId="0" applyNumberFormat="1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1" fontId="5" fillId="0" borderId="28" xfId="0" applyNumberFormat="1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left" vertical="center"/>
    </xf>
    <xf numFmtId="0" fontId="12" fillId="2" borderId="42" xfId="0" applyFont="1" applyFill="1" applyBorder="1" applyAlignment="1">
      <alignment horizontal="center"/>
    </xf>
    <xf numFmtId="177" fontId="6" fillId="2" borderId="40" xfId="2" applyNumberFormat="1" applyFont="1" applyFill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/>
    </xf>
    <xf numFmtId="0" fontId="27" fillId="0" borderId="28" xfId="0" applyFont="1" applyBorder="1" applyAlignment="1">
      <alignment vertical="center"/>
    </xf>
    <xf numFmtId="0" fontId="29" fillId="0" borderId="2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/>
    </xf>
    <xf numFmtId="0" fontId="29" fillId="0" borderId="1" xfId="0" applyFont="1" applyBorder="1" applyAlignment="1">
      <alignment horizontal="center" vertical="top" wrapText="1"/>
    </xf>
    <xf numFmtId="0" fontId="27" fillId="0" borderId="2" xfId="0" applyFont="1" applyBorder="1"/>
    <xf numFmtId="0" fontId="27" fillId="0" borderId="3" xfId="0" applyFont="1" applyBorder="1"/>
    <xf numFmtId="0" fontId="27" fillId="0" borderId="4" xfId="0" applyFont="1" applyBorder="1"/>
    <xf numFmtId="0" fontId="29" fillId="0" borderId="0" xfId="0" applyFont="1" applyAlignment="1"/>
    <xf numFmtId="0" fontId="27" fillId="0" borderId="5" xfId="0" applyFont="1" applyBorder="1"/>
    <xf numFmtId="0" fontId="27" fillId="0" borderId="10" xfId="0" applyFont="1" applyBorder="1"/>
    <xf numFmtId="0" fontId="27" fillId="0" borderId="11" xfId="0" applyFont="1" applyBorder="1"/>
    <xf numFmtId="0" fontId="27" fillId="0" borderId="12" xfId="0" applyFont="1" applyBorder="1"/>
    <xf numFmtId="0" fontId="30" fillId="0" borderId="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 wrapText="1"/>
    </xf>
    <xf numFmtId="0" fontId="27" fillId="0" borderId="7" xfId="0" applyFont="1" applyBorder="1"/>
    <xf numFmtId="0" fontId="27" fillId="0" borderId="8" xfId="0" applyFont="1" applyBorder="1"/>
    <xf numFmtId="0" fontId="29" fillId="0" borderId="40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/>
    </xf>
    <xf numFmtId="164" fontId="28" fillId="0" borderId="6" xfId="0" applyNumberFormat="1" applyFont="1" applyBorder="1" applyAlignment="1">
      <alignment horizontal="center" vertical="center" wrapText="1"/>
    </xf>
    <xf numFmtId="0" fontId="27" fillId="0" borderId="7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19" fillId="2" borderId="36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</cellXfs>
  <cellStyles count="9">
    <cellStyle name="Millares" xfId="1" builtinId="3"/>
    <cellStyle name="Millares [0] 2" xfId="5"/>
    <cellStyle name="Moneda" xfId="2" builtinId="4"/>
    <cellStyle name="Moneda [0] 2" xfId="8"/>
    <cellStyle name="Moneda 2" xfId="6"/>
    <cellStyle name="Normal" xfId="0" builtinId="0"/>
    <cellStyle name="Normal 2" xfId="4"/>
    <cellStyle name="Porcentaje" xfId="3" builtinId="5"/>
    <cellStyle name="Porcentaje 2" xfId="7"/>
  </cellStyles>
  <dxfs count="1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346074</xdr:colOff>
      <xdr:row>0</xdr:row>
      <xdr:rowOff>107704</xdr:rowOff>
    </xdr:from>
    <xdr:to>
      <xdr:col>0</xdr:col>
      <xdr:colOff>1866900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EE96039-EF0D-48E7-9C03-16B01F0126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074" y="107704"/>
          <a:ext cx="1520826" cy="6542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346074</xdr:colOff>
      <xdr:row>0</xdr:row>
      <xdr:rowOff>107704</xdr:rowOff>
    </xdr:from>
    <xdr:to>
      <xdr:col>1</xdr:col>
      <xdr:colOff>152400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F7B1581-6A7A-4BF3-A931-A0BDDCFC5D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074" y="107704"/>
          <a:ext cx="1520826" cy="65429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346074</xdr:colOff>
      <xdr:row>0</xdr:row>
      <xdr:rowOff>107704</xdr:rowOff>
    </xdr:from>
    <xdr:to>
      <xdr:col>1</xdr:col>
      <xdr:colOff>584379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FF822F1-4CB3-4DE8-8A4A-BD6C33EF5E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074" y="107704"/>
          <a:ext cx="1520826" cy="65429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346074</xdr:colOff>
      <xdr:row>0</xdr:row>
      <xdr:rowOff>107704</xdr:rowOff>
    </xdr:from>
    <xdr:to>
      <xdr:col>1</xdr:col>
      <xdr:colOff>695325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6E196E4-003F-4C57-8D62-8E12E254DD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074" y="107704"/>
          <a:ext cx="1520826" cy="65429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69849</xdr:colOff>
      <xdr:row>0</xdr:row>
      <xdr:rowOff>31504</xdr:rowOff>
    </xdr:from>
    <xdr:to>
      <xdr:col>1</xdr:col>
      <xdr:colOff>285750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013BA5A-B8E6-4F4E-B09E-578AB9DC8E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49" y="31504"/>
          <a:ext cx="1520826" cy="692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346074</xdr:colOff>
      <xdr:row>0</xdr:row>
      <xdr:rowOff>107704</xdr:rowOff>
    </xdr:from>
    <xdr:to>
      <xdr:col>0</xdr:col>
      <xdr:colOff>1838325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074" y="107704"/>
          <a:ext cx="1492251" cy="6542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187324</xdr:colOff>
      <xdr:row>0</xdr:row>
      <xdr:rowOff>44204</xdr:rowOff>
    </xdr:from>
    <xdr:to>
      <xdr:col>0</xdr:col>
      <xdr:colOff>1708150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D5D092D-6558-4585-94A2-6766E20D07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4" y="44204"/>
          <a:ext cx="1520826" cy="7177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183904</xdr:rowOff>
    </xdr:from>
    <xdr:to>
      <xdr:col>0</xdr:col>
      <xdr:colOff>1590675</xdr:colOff>
      <xdr:row>4</xdr:row>
      <xdr:rowOff>76200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183904"/>
          <a:ext cx="1463676" cy="6542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346074</xdr:colOff>
      <xdr:row>0</xdr:row>
      <xdr:rowOff>107704</xdr:rowOff>
    </xdr:from>
    <xdr:to>
      <xdr:col>1</xdr:col>
      <xdr:colOff>262179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E732708-D8D6-4BDC-BDA0-35A718D809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074" y="107704"/>
          <a:ext cx="1520826" cy="6542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115165</xdr:colOff>
      <xdr:row>0</xdr:row>
      <xdr:rowOff>0</xdr:rowOff>
    </xdr:from>
    <xdr:to>
      <xdr:col>0</xdr:col>
      <xdr:colOff>1578841</xdr:colOff>
      <xdr:row>0</xdr:row>
      <xdr:rowOff>700478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65" y="0"/>
          <a:ext cx="1463676" cy="7004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155574</xdr:colOff>
      <xdr:row>0</xdr:row>
      <xdr:rowOff>145804</xdr:rowOff>
    </xdr:from>
    <xdr:to>
      <xdr:col>1</xdr:col>
      <xdr:colOff>859933</xdr:colOff>
      <xdr:row>3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4" y="145804"/>
          <a:ext cx="1463676" cy="5876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0</xdr:row>
      <xdr:rowOff>104775</xdr:rowOff>
    </xdr:from>
    <xdr:ext cx="1419225" cy="6477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346074</xdr:colOff>
      <xdr:row>0</xdr:row>
      <xdr:rowOff>107704</xdr:rowOff>
    </xdr:from>
    <xdr:to>
      <xdr:col>0</xdr:col>
      <xdr:colOff>1873751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CB321D2-6C49-47E3-871D-10DD9C1913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074" y="107704"/>
          <a:ext cx="1520826" cy="65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7"/>
  <sheetViews>
    <sheetView topLeftCell="F1" zoomScale="60" zoomScaleNormal="60" workbookViewId="0">
      <selection activeCell="F10" sqref="F10"/>
    </sheetView>
  </sheetViews>
  <sheetFormatPr baseColWidth="10" defaultRowHeight="15"/>
  <cols>
    <col min="1" max="1" width="46.140625" customWidth="1"/>
    <col min="2" max="2" width="22.28515625" customWidth="1"/>
    <col min="3" max="3" width="19.28515625" customWidth="1"/>
    <col min="4" max="4" width="30.42578125" customWidth="1"/>
    <col min="5" max="5" width="19.42578125" customWidth="1"/>
    <col min="6" max="6" width="27.5703125" customWidth="1"/>
    <col min="9" max="9" width="24.42578125" customWidth="1"/>
    <col min="14" max="14" width="19.85546875" customWidth="1"/>
    <col min="20" max="20" width="17.42578125" customWidth="1"/>
    <col min="25" max="25" width="14.5703125" customWidth="1"/>
    <col min="26" max="26" width="18.85546875" customWidth="1"/>
  </cols>
  <sheetData>
    <row r="1" spans="1:70" s="6" customFormat="1" ht="15.75">
      <c r="A1" s="352"/>
      <c r="B1" s="353"/>
      <c r="C1" s="354"/>
      <c r="D1" s="361" t="s">
        <v>0</v>
      </c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3"/>
      <c r="X1" s="364" t="s">
        <v>46</v>
      </c>
      <c r="Y1" s="364"/>
      <c r="Z1" s="364"/>
    </row>
    <row r="2" spans="1:70" s="6" customFormat="1" ht="15.75">
      <c r="A2" s="355"/>
      <c r="B2" s="356"/>
      <c r="C2" s="357"/>
      <c r="D2" s="361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3"/>
      <c r="X2" s="364" t="s">
        <v>47</v>
      </c>
      <c r="Y2" s="364"/>
      <c r="Z2" s="364"/>
    </row>
    <row r="3" spans="1:70" s="6" customFormat="1" ht="15.75">
      <c r="A3" s="355"/>
      <c r="B3" s="356"/>
      <c r="C3" s="357"/>
      <c r="D3" s="361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3"/>
      <c r="X3" s="364" t="s">
        <v>48</v>
      </c>
      <c r="Y3" s="364"/>
      <c r="Z3" s="364"/>
    </row>
    <row r="4" spans="1:70" s="6" customFormat="1" ht="15.75">
      <c r="A4" s="358"/>
      <c r="B4" s="359"/>
      <c r="C4" s="360"/>
      <c r="D4" s="361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3"/>
      <c r="X4" s="364" t="s">
        <v>49</v>
      </c>
      <c r="Y4" s="364"/>
      <c r="Z4" s="364"/>
    </row>
    <row r="5" spans="1:70" s="12" customFormat="1">
      <c r="A5" s="7" t="s">
        <v>1</v>
      </c>
      <c r="B5" s="8" t="s">
        <v>50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s="12" customFormat="1">
      <c r="A6" s="13" t="s">
        <v>3</v>
      </c>
      <c r="B6" s="14">
        <v>2023</v>
      </c>
      <c r="C6" s="15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s="12" customFormat="1">
      <c r="A7" s="13" t="s">
        <v>4</v>
      </c>
      <c r="B7" s="19" t="s">
        <v>51</v>
      </c>
      <c r="C7" s="15"/>
      <c r="D7" s="17"/>
      <c r="E7" s="20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8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s="12" customFormat="1">
      <c r="A8" s="21" t="s">
        <v>6</v>
      </c>
      <c r="B8" s="22">
        <v>44953</v>
      </c>
      <c r="C8" s="23"/>
      <c r="D8" s="24"/>
      <c r="E8" s="24"/>
      <c r="F8" s="24"/>
      <c r="G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s="12" customFormat="1">
      <c r="A9" s="345" t="s">
        <v>7</v>
      </c>
      <c r="B9" s="348" t="s">
        <v>8</v>
      </c>
      <c r="C9" s="345" t="s">
        <v>9</v>
      </c>
      <c r="D9" s="345" t="s">
        <v>10</v>
      </c>
      <c r="E9" s="345" t="s">
        <v>11</v>
      </c>
      <c r="F9" s="350" t="s">
        <v>12</v>
      </c>
      <c r="G9" s="351"/>
      <c r="H9" s="351"/>
      <c r="I9" s="342" t="s">
        <v>13</v>
      </c>
      <c r="J9" s="344" t="s">
        <v>14</v>
      </c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5" t="s">
        <v>15</v>
      </c>
      <c r="Z9" s="346" t="s">
        <v>16</v>
      </c>
      <c r="AA9" s="2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12" customFormat="1" ht="38.25">
      <c r="A10" s="345"/>
      <c r="B10" s="349"/>
      <c r="C10" s="345"/>
      <c r="D10" s="345"/>
      <c r="E10" s="345"/>
      <c r="F10" s="27" t="s">
        <v>17</v>
      </c>
      <c r="G10" s="28" t="s">
        <v>18</v>
      </c>
      <c r="H10" s="29" t="s">
        <v>19</v>
      </c>
      <c r="I10" s="343"/>
      <c r="J10" s="31" t="s">
        <v>20</v>
      </c>
      <c r="K10" s="31" t="s">
        <v>21</v>
      </c>
      <c r="L10" s="31" t="s">
        <v>22</v>
      </c>
      <c r="M10" s="31" t="s">
        <v>23</v>
      </c>
      <c r="N10" s="31" t="s">
        <v>24</v>
      </c>
      <c r="O10" s="31" t="s">
        <v>25</v>
      </c>
      <c r="P10" s="31" t="s">
        <v>26</v>
      </c>
      <c r="Q10" s="31" t="s">
        <v>27</v>
      </c>
      <c r="R10" s="31" t="s">
        <v>28</v>
      </c>
      <c r="S10" s="31" t="s">
        <v>29</v>
      </c>
      <c r="T10" s="31" t="s">
        <v>30</v>
      </c>
      <c r="U10" s="31" t="s">
        <v>31</v>
      </c>
      <c r="V10" s="31" t="s">
        <v>32</v>
      </c>
      <c r="W10" s="31" t="s">
        <v>33</v>
      </c>
      <c r="X10" s="31" t="s">
        <v>34</v>
      </c>
      <c r="Y10" s="345"/>
      <c r="Z10" s="346"/>
      <c r="AA10" s="2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12" customFormat="1" ht="51">
      <c r="A11" s="81" t="s">
        <v>35</v>
      </c>
      <c r="B11" s="81" t="s">
        <v>36</v>
      </c>
      <c r="C11" s="32" t="s">
        <v>52</v>
      </c>
      <c r="D11" s="32" t="s">
        <v>53</v>
      </c>
      <c r="E11" s="33">
        <v>2020051290057</v>
      </c>
      <c r="F11" s="32" t="s">
        <v>54</v>
      </c>
      <c r="G11" s="34" t="s">
        <v>42</v>
      </c>
      <c r="H11" s="35">
        <v>1</v>
      </c>
      <c r="I11" s="36" t="s">
        <v>55</v>
      </c>
      <c r="J11" s="37"/>
      <c r="K11" s="31"/>
      <c r="L11" s="31"/>
      <c r="M11" s="31"/>
      <c r="N11" s="38">
        <v>25000000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2" t="s">
        <v>56</v>
      </c>
      <c r="Z11" s="39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s="12" customFormat="1" ht="51">
      <c r="A12" s="32" t="s">
        <v>35</v>
      </c>
      <c r="B12" s="32" t="s">
        <v>36</v>
      </c>
      <c r="C12" s="32" t="s">
        <v>52</v>
      </c>
      <c r="D12" s="32" t="s">
        <v>53</v>
      </c>
      <c r="E12" s="33">
        <v>2020051290057</v>
      </c>
      <c r="F12" s="32" t="s">
        <v>57</v>
      </c>
      <c r="G12" s="34" t="s">
        <v>42</v>
      </c>
      <c r="H12" s="35">
        <v>1</v>
      </c>
      <c r="I12" s="36" t="s">
        <v>55</v>
      </c>
      <c r="J12" s="37"/>
      <c r="K12" s="31"/>
      <c r="L12" s="31"/>
      <c r="M12" s="31"/>
      <c r="N12" s="38">
        <f>308400000-N11</f>
        <v>283400000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2" t="s">
        <v>56</v>
      </c>
      <c r="Z12" s="39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s="12" customFormat="1" ht="51">
      <c r="A13" s="81" t="s">
        <v>35</v>
      </c>
      <c r="B13" s="81" t="s">
        <v>36</v>
      </c>
      <c r="C13" s="32" t="s">
        <v>52</v>
      </c>
      <c r="D13" s="32" t="s">
        <v>53</v>
      </c>
      <c r="E13" s="33">
        <v>2020051290057</v>
      </c>
      <c r="F13" s="32" t="s">
        <v>58</v>
      </c>
      <c r="G13" s="34" t="s">
        <v>42</v>
      </c>
      <c r="H13" s="35">
        <v>1</v>
      </c>
      <c r="I13" s="36" t="s">
        <v>59</v>
      </c>
      <c r="J13" s="37"/>
      <c r="K13" s="31"/>
      <c r="L13" s="31"/>
      <c r="M13" s="31"/>
      <c r="N13" s="38">
        <v>64700000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2" t="s">
        <v>56</v>
      </c>
      <c r="Z13" s="39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s="12" customFormat="1" ht="63.75">
      <c r="A14" s="32" t="s">
        <v>35</v>
      </c>
      <c r="B14" s="32" t="s">
        <v>36</v>
      </c>
      <c r="C14" s="32" t="s">
        <v>52</v>
      </c>
      <c r="D14" s="81" t="s">
        <v>53</v>
      </c>
      <c r="E14" s="33">
        <v>2020051290057</v>
      </c>
      <c r="F14" s="32" t="s">
        <v>60</v>
      </c>
      <c r="G14" s="34" t="s">
        <v>42</v>
      </c>
      <c r="H14" s="35">
        <v>1</v>
      </c>
      <c r="I14" s="36" t="s">
        <v>61</v>
      </c>
      <c r="J14" s="37"/>
      <c r="K14" s="31"/>
      <c r="L14" s="31"/>
      <c r="M14" s="31"/>
      <c r="N14" s="38">
        <v>112400000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2" t="s">
        <v>56</v>
      </c>
      <c r="Z14" s="39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s="12" customFormat="1" ht="63.75">
      <c r="A15" s="32" t="s">
        <v>35</v>
      </c>
      <c r="B15" s="32" t="s">
        <v>36</v>
      </c>
      <c r="C15" s="32" t="s">
        <v>52</v>
      </c>
      <c r="D15" s="32" t="s">
        <v>53</v>
      </c>
      <c r="E15" s="33">
        <v>2020051290057</v>
      </c>
      <c r="F15" s="32" t="s">
        <v>60</v>
      </c>
      <c r="G15" s="34" t="s">
        <v>42</v>
      </c>
      <c r="H15" s="35">
        <v>1</v>
      </c>
      <c r="I15" s="36" t="s">
        <v>62</v>
      </c>
      <c r="J15" s="37"/>
      <c r="K15" s="31"/>
      <c r="L15" s="31"/>
      <c r="M15" s="31"/>
      <c r="N15" s="38">
        <v>34408000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2" t="s">
        <v>56</v>
      </c>
      <c r="Z15" s="39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s="12" customFormat="1" ht="63.75">
      <c r="A16" s="32" t="s">
        <v>35</v>
      </c>
      <c r="B16" s="32" t="s">
        <v>36</v>
      </c>
      <c r="C16" s="32" t="s">
        <v>52</v>
      </c>
      <c r="D16" s="32" t="s">
        <v>53</v>
      </c>
      <c r="E16" s="33">
        <v>2020051290057</v>
      </c>
      <c r="F16" s="32" t="s">
        <v>60</v>
      </c>
      <c r="G16" s="34" t="s">
        <v>42</v>
      </c>
      <c r="H16" s="35">
        <v>1</v>
      </c>
      <c r="I16" s="36" t="s">
        <v>63</v>
      </c>
      <c r="J16" s="37"/>
      <c r="K16" s="31"/>
      <c r="L16" s="31"/>
      <c r="M16" s="31"/>
      <c r="N16" s="38"/>
      <c r="O16" s="31"/>
      <c r="P16" s="31"/>
      <c r="Q16" s="31"/>
      <c r="R16" s="31"/>
      <c r="S16" s="31"/>
      <c r="T16" s="38">
        <v>152000000</v>
      </c>
      <c r="U16" s="31"/>
      <c r="V16" s="31"/>
      <c r="W16" s="31"/>
      <c r="X16" s="31"/>
      <c r="Y16" s="32" t="s">
        <v>56</v>
      </c>
      <c r="Z16" s="39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s="12" customFormat="1">
      <c r="A17" s="347" t="s">
        <v>64</v>
      </c>
      <c r="B17" s="347"/>
      <c r="C17" s="347"/>
      <c r="D17" s="347"/>
      <c r="E17" s="347"/>
      <c r="F17" s="347"/>
      <c r="G17" s="347"/>
      <c r="H17" s="347"/>
      <c r="I17" s="347"/>
      <c r="J17" s="40">
        <f t="shared" ref="J17:X17" si="0">SUM(J11:J16)</f>
        <v>0</v>
      </c>
      <c r="K17" s="40">
        <f t="shared" si="0"/>
        <v>0</v>
      </c>
      <c r="L17" s="40">
        <f t="shared" si="0"/>
        <v>0</v>
      </c>
      <c r="M17" s="40">
        <f t="shared" si="0"/>
        <v>0</v>
      </c>
      <c r="N17" s="40">
        <f t="shared" si="0"/>
        <v>519908000</v>
      </c>
      <c r="O17" s="40">
        <f t="shared" si="0"/>
        <v>0</v>
      </c>
      <c r="P17" s="40">
        <f t="shared" si="0"/>
        <v>0</v>
      </c>
      <c r="Q17" s="40">
        <f t="shared" si="0"/>
        <v>0</v>
      </c>
      <c r="R17" s="40">
        <f t="shared" si="0"/>
        <v>0</v>
      </c>
      <c r="S17" s="40">
        <f t="shared" si="0"/>
        <v>0</v>
      </c>
      <c r="T17" s="40">
        <f t="shared" si="0"/>
        <v>152000000</v>
      </c>
      <c r="U17" s="40">
        <f t="shared" si="0"/>
        <v>0</v>
      </c>
      <c r="V17" s="40">
        <f t="shared" si="0"/>
        <v>0</v>
      </c>
      <c r="W17" s="40">
        <f t="shared" si="0"/>
        <v>0</v>
      </c>
      <c r="X17" s="40">
        <f t="shared" si="0"/>
        <v>0</v>
      </c>
      <c r="Y17" s="41"/>
      <c r="Z17" s="40">
        <f>SUM(J17:Y17)</f>
        <v>671908000</v>
      </c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</sheetData>
  <sheetProtection algorithmName="SHA-512" hashValue="w633lRai70TFTooX9JyZWEZLl+CpqsJTFrRgLlIyxNnjH4H8gWRocvD01cVjd/vVWXoJMUqHjh/L9zMeFFD50g==" saltValue="hKa4hE/7bUSOfhfhmmamOA==" spinCount="100000" sheet="1" objects="1" scenarios="1" selectLockedCells="1" selectUnlockedCells="1"/>
  <mergeCells count="17">
    <mergeCell ref="A1:C4"/>
    <mergeCell ref="D1:W4"/>
    <mergeCell ref="X1:Z1"/>
    <mergeCell ref="X2:Z2"/>
    <mergeCell ref="X3:Z3"/>
    <mergeCell ref="X4:Z4"/>
    <mergeCell ref="I9:I10"/>
    <mergeCell ref="J9:X9"/>
    <mergeCell ref="Y9:Y10"/>
    <mergeCell ref="Z9:Z10"/>
    <mergeCell ref="A17:I17"/>
    <mergeCell ref="A9:A10"/>
    <mergeCell ref="B9:B10"/>
    <mergeCell ref="C9:C10"/>
    <mergeCell ref="D9:D10"/>
    <mergeCell ref="E9:E10"/>
    <mergeCell ref="F9:H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2"/>
  <sheetViews>
    <sheetView topLeftCell="D1" zoomScale="57" zoomScaleNormal="57" workbookViewId="0">
      <selection activeCell="D50" sqref="D50"/>
    </sheetView>
  </sheetViews>
  <sheetFormatPr baseColWidth="10" defaultRowHeight="15"/>
  <cols>
    <col min="1" max="1" width="31.7109375" customWidth="1"/>
    <col min="2" max="2" width="17.42578125" customWidth="1"/>
    <col min="3" max="3" width="30" customWidth="1"/>
    <col min="4" max="4" width="34.140625" customWidth="1"/>
    <col min="5" max="5" width="19.28515625" customWidth="1"/>
    <col min="6" max="6" width="46" customWidth="1"/>
    <col min="7" max="7" width="10.140625" customWidth="1"/>
    <col min="9" max="9" width="21.42578125" customWidth="1"/>
    <col min="10" max="10" width="19.42578125" customWidth="1"/>
    <col min="11" max="11" width="25.7109375" customWidth="1"/>
    <col min="14" max="14" width="20.28515625" customWidth="1"/>
    <col min="18" max="18" width="12" customWidth="1"/>
    <col min="19" max="19" width="17.28515625" customWidth="1"/>
    <col min="20" max="20" width="18.28515625" customWidth="1"/>
    <col min="25" max="25" width="17.140625" customWidth="1"/>
    <col min="26" max="26" width="25.5703125" customWidth="1"/>
  </cols>
  <sheetData>
    <row r="1" spans="1:70" s="6" customFormat="1" ht="15.75" customHeight="1">
      <c r="A1" s="352"/>
      <c r="B1" s="353"/>
      <c r="C1" s="354"/>
      <c r="D1" s="479" t="s">
        <v>0</v>
      </c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1"/>
      <c r="X1" s="482" t="s">
        <v>46</v>
      </c>
      <c r="Y1" s="482"/>
      <c r="Z1" s="482"/>
    </row>
    <row r="2" spans="1:70" s="6" customFormat="1" ht="15.75" customHeight="1">
      <c r="A2" s="355"/>
      <c r="B2" s="356"/>
      <c r="C2" s="357"/>
      <c r="D2" s="479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1"/>
      <c r="X2" s="482" t="s">
        <v>47</v>
      </c>
      <c r="Y2" s="482"/>
      <c r="Z2" s="482"/>
    </row>
    <row r="3" spans="1:70" s="6" customFormat="1" ht="15.75" customHeight="1">
      <c r="A3" s="355"/>
      <c r="B3" s="356"/>
      <c r="C3" s="357"/>
      <c r="D3" s="479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1"/>
      <c r="X3" s="482" t="s">
        <v>48</v>
      </c>
      <c r="Y3" s="482"/>
      <c r="Z3" s="482"/>
    </row>
    <row r="4" spans="1:70" s="6" customFormat="1" ht="15.75" customHeight="1">
      <c r="A4" s="358"/>
      <c r="B4" s="359"/>
      <c r="C4" s="360"/>
      <c r="D4" s="479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1"/>
      <c r="X4" s="482" t="s">
        <v>49</v>
      </c>
      <c r="Y4" s="482"/>
      <c r="Z4" s="482"/>
    </row>
    <row r="5" spans="1:70" s="12" customFormat="1" ht="15.75">
      <c r="A5" s="7" t="s">
        <v>1</v>
      </c>
      <c r="B5" s="128" t="s">
        <v>530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s="12" customFormat="1">
      <c r="A6" s="13" t="s">
        <v>3</v>
      </c>
      <c r="B6" s="14">
        <v>2023</v>
      </c>
      <c r="C6" s="15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s="12" customFormat="1">
      <c r="A7" s="13" t="s">
        <v>4</v>
      </c>
      <c r="B7" s="19" t="s">
        <v>531</v>
      </c>
      <c r="C7" s="15"/>
      <c r="D7" s="17"/>
      <c r="E7" s="20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8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s="12" customFormat="1">
      <c r="A8" s="21" t="s">
        <v>6</v>
      </c>
      <c r="B8" s="22">
        <v>44953</v>
      </c>
      <c r="C8" s="23"/>
      <c r="D8" s="24"/>
      <c r="E8" s="24"/>
      <c r="F8" s="24"/>
      <c r="G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s="12" customFormat="1" ht="26.25" customHeight="1">
      <c r="A9" s="345" t="s">
        <v>7</v>
      </c>
      <c r="B9" s="348" t="s">
        <v>8</v>
      </c>
      <c r="C9" s="345" t="s">
        <v>9</v>
      </c>
      <c r="D9" s="345" t="s">
        <v>10</v>
      </c>
      <c r="E9" s="345" t="s">
        <v>11</v>
      </c>
      <c r="F9" s="350" t="s">
        <v>12</v>
      </c>
      <c r="G9" s="351"/>
      <c r="H9" s="351"/>
      <c r="I9" s="342" t="s">
        <v>13</v>
      </c>
      <c r="J9" s="367" t="s">
        <v>14</v>
      </c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45" t="s">
        <v>15</v>
      </c>
      <c r="Z9" s="346" t="s">
        <v>16</v>
      </c>
      <c r="AA9" s="2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12" customFormat="1" ht="36.75" customHeight="1">
      <c r="A10" s="345"/>
      <c r="B10" s="349"/>
      <c r="C10" s="345"/>
      <c r="D10" s="345"/>
      <c r="E10" s="345"/>
      <c r="F10" s="27" t="s">
        <v>17</v>
      </c>
      <c r="G10" s="30" t="s">
        <v>18</v>
      </c>
      <c r="H10" s="29" t="s">
        <v>19</v>
      </c>
      <c r="I10" s="343"/>
      <c r="J10" s="74" t="s">
        <v>20</v>
      </c>
      <c r="K10" s="74" t="s">
        <v>21</v>
      </c>
      <c r="L10" s="74" t="s">
        <v>22</v>
      </c>
      <c r="M10" s="74" t="s">
        <v>23</v>
      </c>
      <c r="N10" s="74" t="s">
        <v>24</v>
      </c>
      <c r="O10" s="74" t="s">
        <v>25</v>
      </c>
      <c r="P10" s="74" t="s">
        <v>26</v>
      </c>
      <c r="Q10" s="74" t="s">
        <v>27</v>
      </c>
      <c r="R10" s="74" t="s">
        <v>28</v>
      </c>
      <c r="S10" s="74" t="s">
        <v>29</v>
      </c>
      <c r="T10" s="74" t="s">
        <v>30</v>
      </c>
      <c r="U10" s="74" t="s">
        <v>31</v>
      </c>
      <c r="V10" s="74" t="s">
        <v>32</v>
      </c>
      <c r="W10" s="74" t="s">
        <v>33</v>
      </c>
      <c r="X10" s="74" t="s">
        <v>34</v>
      </c>
      <c r="Y10" s="345"/>
      <c r="Z10" s="346"/>
      <c r="AA10" s="2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6" customFormat="1" ht="38.25">
      <c r="A11" s="48" t="s">
        <v>95</v>
      </c>
      <c r="B11" s="48" t="s">
        <v>532</v>
      </c>
      <c r="C11" s="48" t="s">
        <v>533</v>
      </c>
      <c r="D11" s="48" t="s">
        <v>534</v>
      </c>
      <c r="E11" s="49">
        <v>2020051290044</v>
      </c>
      <c r="F11" s="151" t="s">
        <v>535</v>
      </c>
      <c r="G11" s="154" t="s">
        <v>42</v>
      </c>
      <c r="H11" s="155">
        <v>3119</v>
      </c>
      <c r="I11" s="332" t="s">
        <v>536</v>
      </c>
      <c r="J11" s="200">
        <v>852800000</v>
      </c>
      <c r="K11" s="200">
        <v>0</v>
      </c>
      <c r="L11" s="197"/>
      <c r="M11" s="197"/>
      <c r="N11" s="200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51" t="s">
        <v>530</v>
      </c>
      <c r="Z11" s="333"/>
    </row>
    <row r="12" spans="1:70" s="6" customFormat="1" ht="38.25">
      <c r="A12" s="48" t="s">
        <v>95</v>
      </c>
      <c r="B12" s="48" t="s">
        <v>532</v>
      </c>
      <c r="C12" s="48" t="s">
        <v>533</v>
      </c>
      <c r="D12" s="48" t="s">
        <v>534</v>
      </c>
      <c r="E12" s="49">
        <v>2020051290044</v>
      </c>
      <c r="F12" s="151" t="s">
        <v>535</v>
      </c>
      <c r="G12" s="154" t="s">
        <v>42</v>
      </c>
      <c r="H12" s="155">
        <v>3119</v>
      </c>
      <c r="I12" s="332" t="s">
        <v>537</v>
      </c>
      <c r="J12" s="200"/>
      <c r="K12" s="200">
        <v>0</v>
      </c>
      <c r="L12" s="197"/>
      <c r="M12" s="197"/>
      <c r="N12" s="200">
        <v>103628978</v>
      </c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51" t="s">
        <v>530</v>
      </c>
      <c r="Z12" s="333"/>
    </row>
    <row r="13" spans="1:70" s="6" customFormat="1" ht="43.5" customHeight="1">
      <c r="A13" s="48" t="s">
        <v>95</v>
      </c>
      <c r="B13" s="48" t="s">
        <v>532</v>
      </c>
      <c r="C13" s="48" t="s">
        <v>533</v>
      </c>
      <c r="D13" s="48" t="s">
        <v>534</v>
      </c>
      <c r="E13" s="49">
        <v>2020051290044</v>
      </c>
      <c r="F13" s="151" t="s">
        <v>535</v>
      </c>
      <c r="G13" s="154" t="s">
        <v>42</v>
      </c>
      <c r="H13" s="155">
        <v>3119</v>
      </c>
      <c r="I13" s="332" t="s">
        <v>538</v>
      </c>
      <c r="J13" s="199"/>
      <c r="K13" s="197"/>
      <c r="L13" s="197"/>
      <c r="M13" s="197"/>
      <c r="N13" s="200"/>
      <c r="O13" s="197"/>
      <c r="P13" s="197"/>
      <c r="Q13" s="197"/>
      <c r="R13" s="197"/>
      <c r="S13" s="46"/>
      <c r="T13" s="206">
        <v>305000000</v>
      </c>
      <c r="U13" s="197"/>
      <c r="V13" s="197"/>
      <c r="W13" s="197"/>
      <c r="X13" s="197"/>
      <c r="Y13" s="151" t="s">
        <v>530</v>
      </c>
      <c r="Z13" s="333"/>
    </row>
    <row r="14" spans="1:70" s="6" customFormat="1" ht="38.25">
      <c r="A14" s="48" t="s">
        <v>95</v>
      </c>
      <c r="B14" s="48" t="s">
        <v>532</v>
      </c>
      <c r="C14" s="48" t="s">
        <v>533</v>
      </c>
      <c r="D14" s="48" t="s">
        <v>534</v>
      </c>
      <c r="E14" s="49">
        <v>2020051290044</v>
      </c>
      <c r="F14" s="151" t="s">
        <v>535</v>
      </c>
      <c r="G14" s="154" t="s">
        <v>42</v>
      </c>
      <c r="H14" s="155">
        <v>3119</v>
      </c>
      <c r="I14" s="332" t="s">
        <v>539</v>
      </c>
      <c r="J14" s="199"/>
      <c r="K14" s="197"/>
      <c r="L14" s="197"/>
      <c r="M14" s="197"/>
      <c r="N14" s="200"/>
      <c r="O14" s="197"/>
      <c r="P14" s="197"/>
      <c r="Q14" s="197"/>
      <c r="R14" s="197"/>
      <c r="S14" s="46"/>
      <c r="T14" s="206">
        <v>141000000</v>
      </c>
      <c r="U14" s="197"/>
      <c r="V14" s="197"/>
      <c r="W14" s="197"/>
      <c r="X14" s="197"/>
      <c r="Y14" s="151" t="s">
        <v>530</v>
      </c>
      <c r="Z14" s="333"/>
    </row>
    <row r="15" spans="1:70" s="6" customFormat="1" ht="38.25">
      <c r="A15" s="48" t="s">
        <v>95</v>
      </c>
      <c r="B15" s="48" t="s">
        <v>532</v>
      </c>
      <c r="C15" s="48" t="s">
        <v>533</v>
      </c>
      <c r="D15" s="48" t="s">
        <v>534</v>
      </c>
      <c r="E15" s="49">
        <v>2020051290044</v>
      </c>
      <c r="F15" s="151" t="s">
        <v>535</v>
      </c>
      <c r="G15" s="154" t="s">
        <v>42</v>
      </c>
      <c r="H15" s="155">
        <v>3119</v>
      </c>
      <c r="I15" s="332" t="s">
        <v>540</v>
      </c>
      <c r="J15" s="199"/>
      <c r="K15" s="197"/>
      <c r="L15" s="197"/>
      <c r="M15" s="197"/>
      <c r="N15" s="200"/>
      <c r="O15" s="197"/>
      <c r="P15" s="197"/>
      <c r="Q15" s="197"/>
      <c r="R15" s="197"/>
      <c r="S15" s="46"/>
      <c r="T15" s="206">
        <v>11943000</v>
      </c>
      <c r="U15" s="197"/>
      <c r="V15" s="197"/>
      <c r="W15" s="197"/>
      <c r="X15" s="197"/>
      <c r="Y15" s="151" t="s">
        <v>530</v>
      </c>
      <c r="Z15" s="333"/>
    </row>
    <row r="16" spans="1:70" s="6" customFormat="1" ht="38.25">
      <c r="A16" s="152" t="s">
        <v>95</v>
      </c>
      <c r="B16" s="152" t="s">
        <v>532</v>
      </c>
      <c r="C16" s="152" t="s">
        <v>533</v>
      </c>
      <c r="D16" s="152" t="s">
        <v>534</v>
      </c>
      <c r="E16" s="205">
        <v>2020051290044</v>
      </c>
      <c r="F16" s="151" t="s">
        <v>541</v>
      </c>
      <c r="G16" s="154" t="s">
        <v>42</v>
      </c>
      <c r="H16" s="155">
        <v>3119</v>
      </c>
      <c r="I16" s="334" t="s">
        <v>542</v>
      </c>
      <c r="J16" s="199"/>
      <c r="K16" s="197"/>
      <c r="L16" s="197"/>
      <c r="M16" s="197"/>
      <c r="N16" s="200">
        <v>858697348</v>
      </c>
      <c r="O16" s="197"/>
      <c r="P16" s="197"/>
      <c r="Q16" s="197"/>
      <c r="R16" s="197"/>
      <c r="S16" s="206"/>
      <c r="T16" s="197"/>
      <c r="U16" s="197"/>
      <c r="V16" s="197"/>
      <c r="W16" s="197"/>
      <c r="X16" s="197"/>
      <c r="Y16" s="151" t="s">
        <v>530</v>
      </c>
      <c r="Z16" s="333"/>
    </row>
    <row r="17" spans="1:70" s="6" customFormat="1" ht="51">
      <c r="A17" s="151" t="s">
        <v>66</v>
      </c>
      <c r="B17" s="151" t="s">
        <v>174</v>
      </c>
      <c r="C17" s="151" t="s">
        <v>543</v>
      </c>
      <c r="D17" s="151" t="s">
        <v>544</v>
      </c>
      <c r="E17" s="205">
        <v>2020051290027</v>
      </c>
      <c r="F17" s="151" t="s">
        <v>545</v>
      </c>
      <c r="G17" s="154" t="s">
        <v>42</v>
      </c>
      <c r="H17" s="155">
        <v>1</v>
      </c>
      <c r="I17" s="332" t="s">
        <v>546</v>
      </c>
      <c r="J17" s="208"/>
      <c r="K17" s="206">
        <v>1821000000</v>
      </c>
      <c r="L17" s="197"/>
      <c r="M17" s="197"/>
      <c r="N17" s="200"/>
      <c r="P17" s="197"/>
      <c r="Q17" s="197"/>
      <c r="R17" s="197"/>
      <c r="S17" s="197"/>
      <c r="T17" s="197"/>
      <c r="U17" s="197"/>
      <c r="V17" s="197"/>
      <c r="W17" s="197"/>
      <c r="X17" s="197"/>
      <c r="Y17" s="151" t="s">
        <v>530</v>
      </c>
      <c r="Z17" s="333"/>
    </row>
    <row r="18" spans="1:70" s="6" customFormat="1" ht="51">
      <c r="A18" s="151" t="s">
        <v>66</v>
      </c>
      <c r="B18" s="151" t="s">
        <v>174</v>
      </c>
      <c r="C18" s="151" t="s">
        <v>543</v>
      </c>
      <c r="D18" s="151" t="s">
        <v>544</v>
      </c>
      <c r="E18" s="205">
        <v>2020051290027</v>
      </c>
      <c r="F18" s="151" t="s">
        <v>545</v>
      </c>
      <c r="G18" s="154" t="s">
        <v>42</v>
      </c>
      <c r="H18" s="155">
        <v>1</v>
      </c>
      <c r="I18" s="332" t="s">
        <v>419</v>
      </c>
      <c r="J18" s="199"/>
      <c r="K18" s="197"/>
      <c r="L18" s="197"/>
      <c r="M18" s="197"/>
      <c r="N18" s="200">
        <v>200000000</v>
      </c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51" t="s">
        <v>530</v>
      </c>
      <c r="Z18" s="333"/>
    </row>
    <row r="19" spans="1:70" s="6" customFormat="1" ht="51">
      <c r="A19" s="151" t="s">
        <v>66</v>
      </c>
      <c r="B19" s="151" t="s">
        <v>174</v>
      </c>
      <c r="C19" s="151" t="s">
        <v>543</v>
      </c>
      <c r="D19" s="151" t="s">
        <v>544</v>
      </c>
      <c r="E19" s="205">
        <v>2020051290027</v>
      </c>
      <c r="F19" s="151" t="s">
        <v>545</v>
      </c>
      <c r="G19" s="154" t="s">
        <v>42</v>
      </c>
      <c r="H19" s="155">
        <v>1</v>
      </c>
      <c r="I19" s="332" t="s">
        <v>101</v>
      </c>
      <c r="J19" s="199"/>
      <c r="K19" s="197"/>
      <c r="L19" s="197"/>
      <c r="M19" s="197"/>
      <c r="N19" s="200">
        <v>50000000</v>
      </c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51" t="s">
        <v>530</v>
      </c>
      <c r="Z19" s="333"/>
    </row>
    <row r="20" spans="1:70" s="6" customFormat="1" ht="51">
      <c r="A20" s="151" t="s">
        <v>66</v>
      </c>
      <c r="B20" s="151" t="s">
        <v>174</v>
      </c>
      <c r="C20" s="151" t="s">
        <v>543</v>
      </c>
      <c r="D20" s="151" t="s">
        <v>544</v>
      </c>
      <c r="E20" s="205">
        <v>2020051290027</v>
      </c>
      <c r="F20" s="151" t="s">
        <v>545</v>
      </c>
      <c r="G20" s="154" t="s">
        <v>42</v>
      </c>
      <c r="H20" s="155">
        <v>1</v>
      </c>
      <c r="I20" s="332" t="s">
        <v>419</v>
      </c>
      <c r="J20" s="199"/>
      <c r="K20" s="197"/>
      <c r="L20" s="197"/>
      <c r="M20" s="197"/>
      <c r="N20" s="200">
        <v>54116482</v>
      </c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51" t="s">
        <v>530</v>
      </c>
      <c r="Z20" s="333"/>
    </row>
    <row r="21" spans="1:70" s="6" customFormat="1" ht="51">
      <c r="A21" s="151" t="s">
        <v>66</v>
      </c>
      <c r="B21" s="151" t="s">
        <v>174</v>
      </c>
      <c r="C21" s="151" t="s">
        <v>543</v>
      </c>
      <c r="D21" s="151" t="s">
        <v>544</v>
      </c>
      <c r="E21" s="205">
        <v>2020051290027</v>
      </c>
      <c r="F21" s="151" t="s">
        <v>545</v>
      </c>
      <c r="G21" s="154" t="s">
        <v>42</v>
      </c>
      <c r="H21" s="155">
        <v>1</v>
      </c>
      <c r="I21" s="332" t="s">
        <v>139</v>
      </c>
      <c r="J21" s="199"/>
      <c r="K21" s="197"/>
      <c r="L21" s="197"/>
      <c r="M21" s="206"/>
      <c r="N21" s="200"/>
      <c r="O21" s="197"/>
      <c r="P21" s="197"/>
      <c r="Q21" s="197"/>
      <c r="R21" s="197"/>
      <c r="S21" s="335"/>
      <c r="T21" s="197"/>
      <c r="U21" s="197"/>
      <c r="V21" s="197"/>
      <c r="W21" s="197"/>
      <c r="X21" s="197"/>
      <c r="Y21" s="151" t="s">
        <v>530</v>
      </c>
      <c r="Z21" s="333"/>
    </row>
    <row r="22" spans="1:70" s="6" customFormat="1" ht="51">
      <c r="A22" s="151" t="s">
        <v>66</v>
      </c>
      <c r="B22" s="151" t="s">
        <v>174</v>
      </c>
      <c r="C22" s="151" t="s">
        <v>543</v>
      </c>
      <c r="D22" s="151" t="s">
        <v>544</v>
      </c>
      <c r="E22" s="205">
        <v>2020051290027</v>
      </c>
      <c r="F22" s="151" t="s">
        <v>545</v>
      </c>
      <c r="G22" s="154" t="s">
        <v>42</v>
      </c>
      <c r="H22" s="155">
        <v>1</v>
      </c>
      <c r="I22" s="332"/>
      <c r="J22" s="199"/>
      <c r="K22" s="197"/>
      <c r="L22" s="197"/>
      <c r="M22" s="206"/>
      <c r="N22" s="200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51" t="s">
        <v>530</v>
      </c>
      <c r="Z22" s="333"/>
    </row>
    <row r="23" spans="1:70" s="6" customFormat="1" ht="51">
      <c r="A23" s="151" t="s">
        <v>66</v>
      </c>
      <c r="B23" s="151" t="s">
        <v>174</v>
      </c>
      <c r="C23" s="151" t="s">
        <v>543</v>
      </c>
      <c r="D23" s="151" t="s">
        <v>544</v>
      </c>
      <c r="E23" s="205">
        <v>2020051290027</v>
      </c>
      <c r="F23" s="151" t="s">
        <v>545</v>
      </c>
      <c r="G23" s="154" t="s">
        <v>42</v>
      </c>
      <c r="H23" s="155">
        <v>1</v>
      </c>
      <c r="I23" s="332"/>
      <c r="J23" s="199"/>
      <c r="K23" s="197"/>
      <c r="L23" s="197"/>
      <c r="M23" s="206"/>
      <c r="N23" s="200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51" t="s">
        <v>530</v>
      </c>
      <c r="Z23" s="333"/>
    </row>
    <row r="24" spans="1:70" s="12" customFormat="1" ht="51">
      <c r="A24" s="129" t="s">
        <v>66</v>
      </c>
      <c r="B24" s="129" t="s">
        <v>174</v>
      </c>
      <c r="C24" s="129" t="s">
        <v>543</v>
      </c>
      <c r="D24" s="129" t="s">
        <v>544</v>
      </c>
      <c r="E24" s="133">
        <v>2020051290027</v>
      </c>
      <c r="F24" s="129" t="s">
        <v>545</v>
      </c>
      <c r="G24" s="130" t="s">
        <v>42</v>
      </c>
      <c r="H24" s="85">
        <v>1</v>
      </c>
      <c r="I24" s="131"/>
      <c r="J24" s="105"/>
      <c r="K24" s="116"/>
      <c r="L24" s="116"/>
      <c r="M24" s="132"/>
      <c r="N24" s="87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81" t="s">
        <v>530</v>
      </c>
      <c r="Z24" s="39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s="12" customFormat="1" ht="51">
      <c r="A25" s="129" t="s">
        <v>66</v>
      </c>
      <c r="B25" s="129" t="s">
        <v>174</v>
      </c>
      <c r="C25" s="129" t="s">
        <v>543</v>
      </c>
      <c r="D25" s="129" t="s">
        <v>544</v>
      </c>
      <c r="E25" s="133">
        <v>2020051290027</v>
      </c>
      <c r="F25" s="129" t="s">
        <v>545</v>
      </c>
      <c r="G25" s="130" t="s">
        <v>42</v>
      </c>
      <c r="H25" s="85">
        <v>1</v>
      </c>
      <c r="I25" s="131"/>
      <c r="J25" s="105"/>
      <c r="K25" s="116"/>
      <c r="L25" s="116"/>
      <c r="M25" s="132"/>
      <c r="N25" s="87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81" t="s">
        <v>530</v>
      </c>
      <c r="Z25" s="39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s="12" customFormat="1" ht="51">
      <c r="A26" s="129" t="s">
        <v>66</v>
      </c>
      <c r="B26" s="129" t="s">
        <v>174</v>
      </c>
      <c r="C26" s="129" t="s">
        <v>543</v>
      </c>
      <c r="D26" s="129" t="s">
        <v>544</v>
      </c>
      <c r="E26" s="133">
        <v>2020051290027</v>
      </c>
      <c r="F26" s="129" t="s">
        <v>545</v>
      </c>
      <c r="G26" s="130" t="s">
        <v>42</v>
      </c>
      <c r="H26" s="85">
        <v>1</v>
      </c>
      <c r="I26" s="131"/>
      <c r="J26" s="105"/>
      <c r="K26" s="116"/>
      <c r="L26" s="116"/>
      <c r="M26" s="132"/>
      <c r="N26" s="87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81" t="s">
        <v>530</v>
      </c>
      <c r="Z26" s="39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s="12" customFormat="1" ht="38.25">
      <c r="A27" s="129" t="s">
        <v>66</v>
      </c>
      <c r="B27" s="129" t="s">
        <v>314</v>
      </c>
      <c r="C27" s="129" t="s">
        <v>547</v>
      </c>
      <c r="D27" s="129" t="s">
        <v>548</v>
      </c>
      <c r="E27" s="133">
        <v>2020051290029</v>
      </c>
      <c r="F27" s="129" t="s">
        <v>549</v>
      </c>
      <c r="G27" s="130" t="s">
        <v>42</v>
      </c>
      <c r="H27" s="85">
        <v>1</v>
      </c>
      <c r="I27" s="131" t="s">
        <v>422</v>
      </c>
      <c r="J27" s="105"/>
      <c r="K27" s="116"/>
      <c r="L27" s="116"/>
      <c r="M27" s="116"/>
      <c r="N27" s="87">
        <v>82554520</v>
      </c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81" t="s">
        <v>530</v>
      </c>
      <c r="Z27" s="39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s="12" customFormat="1" ht="38.25">
      <c r="A28" s="129" t="s">
        <v>66</v>
      </c>
      <c r="B28" s="129" t="s">
        <v>314</v>
      </c>
      <c r="C28" s="129" t="s">
        <v>547</v>
      </c>
      <c r="D28" s="129" t="s">
        <v>548</v>
      </c>
      <c r="E28" s="133">
        <v>2020051290029</v>
      </c>
      <c r="F28" s="129" t="s">
        <v>549</v>
      </c>
      <c r="G28" s="130" t="s">
        <v>42</v>
      </c>
      <c r="H28" s="85">
        <v>1</v>
      </c>
      <c r="I28" s="131"/>
      <c r="J28" s="105"/>
      <c r="K28" s="116"/>
      <c r="L28" s="116"/>
      <c r="M28" s="116"/>
      <c r="N28" s="87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81" t="s">
        <v>530</v>
      </c>
      <c r="Z28" s="39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s="12" customFormat="1" ht="38.25">
      <c r="A29" s="129" t="s">
        <v>66</v>
      </c>
      <c r="B29" s="129" t="s">
        <v>314</v>
      </c>
      <c r="C29" s="129" t="s">
        <v>547</v>
      </c>
      <c r="D29" s="129" t="s">
        <v>548</v>
      </c>
      <c r="E29" s="133">
        <v>2020051290029</v>
      </c>
      <c r="F29" s="129" t="s">
        <v>549</v>
      </c>
      <c r="G29" s="130" t="s">
        <v>42</v>
      </c>
      <c r="H29" s="85">
        <v>1</v>
      </c>
      <c r="I29" s="131"/>
      <c r="J29" s="105"/>
      <c r="K29" s="116"/>
      <c r="L29" s="116"/>
      <c r="M29" s="132"/>
      <c r="N29" s="87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81" t="s">
        <v>530</v>
      </c>
      <c r="Z29" s="39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s="12" customFormat="1" ht="38.25">
      <c r="A30" s="129" t="s">
        <v>66</v>
      </c>
      <c r="B30" s="129" t="s">
        <v>314</v>
      </c>
      <c r="C30" s="129" t="s">
        <v>547</v>
      </c>
      <c r="D30" s="129" t="s">
        <v>548</v>
      </c>
      <c r="E30" s="133">
        <v>2020051290029</v>
      </c>
      <c r="F30" s="129" t="s">
        <v>549</v>
      </c>
      <c r="G30" s="130" t="s">
        <v>42</v>
      </c>
      <c r="H30" s="85">
        <v>1</v>
      </c>
      <c r="I30" s="131" t="s">
        <v>436</v>
      </c>
      <c r="J30" s="105"/>
      <c r="K30" s="116"/>
      <c r="L30" s="116"/>
      <c r="M30" s="116"/>
      <c r="N30" s="87">
        <v>15000000</v>
      </c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81" t="s">
        <v>530</v>
      </c>
      <c r="Z30" s="39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</row>
    <row r="31" spans="1:70" s="12" customFormat="1" ht="38.25">
      <c r="A31" s="129" t="s">
        <v>66</v>
      </c>
      <c r="B31" s="129" t="s">
        <v>314</v>
      </c>
      <c r="C31" s="129" t="s">
        <v>547</v>
      </c>
      <c r="D31" s="129" t="s">
        <v>550</v>
      </c>
      <c r="E31" s="133">
        <v>2020051290030</v>
      </c>
      <c r="F31" s="129" t="s">
        <v>551</v>
      </c>
      <c r="G31" s="130" t="s">
        <v>42</v>
      </c>
      <c r="H31" s="85">
        <v>100</v>
      </c>
      <c r="I31" s="131"/>
      <c r="J31" s="105"/>
      <c r="K31" s="116"/>
      <c r="L31" s="116"/>
      <c r="M31" s="132"/>
      <c r="N31" s="87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81" t="s">
        <v>530</v>
      </c>
      <c r="Z31" s="39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s="12" customFormat="1" ht="38.25">
      <c r="A32" s="129" t="s">
        <v>66</v>
      </c>
      <c r="B32" s="129" t="s">
        <v>314</v>
      </c>
      <c r="C32" s="129" t="s">
        <v>547</v>
      </c>
      <c r="D32" s="129" t="s">
        <v>550</v>
      </c>
      <c r="E32" s="133">
        <v>2020051290030</v>
      </c>
      <c r="F32" s="129" t="s">
        <v>551</v>
      </c>
      <c r="G32" s="130" t="s">
        <v>42</v>
      </c>
      <c r="H32" s="85">
        <v>100</v>
      </c>
      <c r="I32" s="131"/>
      <c r="J32" s="105"/>
      <c r="K32" s="116"/>
      <c r="L32" s="116"/>
      <c r="M32" s="132"/>
      <c r="N32" s="87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81" t="s">
        <v>530</v>
      </c>
      <c r="Z32" s="39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s="12" customFormat="1" ht="38.25">
      <c r="A33" s="129" t="s">
        <v>66</v>
      </c>
      <c r="B33" s="129" t="s">
        <v>314</v>
      </c>
      <c r="C33" s="129" t="s">
        <v>547</v>
      </c>
      <c r="D33" s="129" t="s">
        <v>550</v>
      </c>
      <c r="E33" s="133">
        <v>2020051290030</v>
      </c>
      <c r="F33" s="129" t="s">
        <v>551</v>
      </c>
      <c r="G33" s="130" t="s">
        <v>42</v>
      </c>
      <c r="H33" s="85">
        <v>100</v>
      </c>
      <c r="I33" s="131"/>
      <c r="J33" s="105"/>
      <c r="K33" s="116"/>
      <c r="L33" s="116"/>
      <c r="M33" s="116"/>
      <c r="N33" s="87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81" t="s">
        <v>530</v>
      </c>
      <c r="Z33" s="39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s="12" customFormat="1" ht="38.25">
      <c r="A34" s="129" t="s">
        <v>66</v>
      </c>
      <c r="B34" s="129" t="s">
        <v>314</v>
      </c>
      <c r="C34" s="129" t="s">
        <v>547</v>
      </c>
      <c r="D34" s="129" t="s">
        <v>550</v>
      </c>
      <c r="E34" s="133">
        <v>2020051290030</v>
      </c>
      <c r="F34" s="129" t="s">
        <v>551</v>
      </c>
      <c r="G34" s="130" t="s">
        <v>42</v>
      </c>
      <c r="H34" s="85">
        <v>100</v>
      </c>
      <c r="I34" s="131" t="s">
        <v>552</v>
      </c>
      <c r="J34" s="105"/>
      <c r="K34" s="116"/>
      <c r="L34" s="116"/>
      <c r="M34" s="116"/>
      <c r="N34" s="87">
        <v>141767426</v>
      </c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81" t="s">
        <v>530</v>
      </c>
      <c r="Z34" s="39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s="12" customFormat="1" ht="38.25">
      <c r="A35" s="129" t="s">
        <v>66</v>
      </c>
      <c r="B35" s="129" t="s">
        <v>314</v>
      </c>
      <c r="C35" s="129" t="s">
        <v>547</v>
      </c>
      <c r="D35" s="129" t="s">
        <v>550</v>
      </c>
      <c r="E35" s="133">
        <v>2020051290030</v>
      </c>
      <c r="F35" s="129" t="s">
        <v>553</v>
      </c>
      <c r="G35" s="130" t="s">
        <v>42</v>
      </c>
      <c r="H35" s="85">
        <v>1</v>
      </c>
      <c r="I35" s="131"/>
      <c r="J35" s="105"/>
      <c r="K35" s="116"/>
      <c r="L35" s="116"/>
      <c r="M35" s="116"/>
      <c r="N35" s="87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81" t="s">
        <v>530</v>
      </c>
      <c r="Z35" s="39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  <row r="36" spans="1:70" s="12" customFormat="1" ht="38.25">
      <c r="A36" s="129" t="s">
        <v>66</v>
      </c>
      <c r="B36" s="129" t="s">
        <v>314</v>
      </c>
      <c r="C36" s="129" t="s">
        <v>547</v>
      </c>
      <c r="D36" s="129" t="s">
        <v>550</v>
      </c>
      <c r="E36" s="133">
        <v>2020051290030</v>
      </c>
      <c r="F36" s="129" t="s">
        <v>554</v>
      </c>
      <c r="G36" s="130" t="s">
        <v>90</v>
      </c>
      <c r="H36" s="89">
        <v>0.35</v>
      </c>
      <c r="I36" s="131"/>
      <c r="J36" s="105"/>
      <c r="K36" s="116"/>
      <c r="L36" s="116"/>
      <c r="M36" s="116"/>
      <c r="N36" s="87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81" t="s">
        <v>530</v>
      </c>
      <c r="Z36" s="39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</row>
    <row r="37" spans="1:70" s="12" customFormat="1" ht="38.25">
      <c r="A37" s="129" t="s">
        <v>66</v>
      </c>
      <c r="B37" s="129" t="s">
        <v>314</v>
      </c>
      <c r="C37" s="129" t="s">
        <v>547</v>
      </c>
      <c r="D37" s="129" t="s">
        <v>550</v>
      </c>
      <c r="E37" s="133">
        <v>2020051290030</v>
      </c>
      <c r="F37" s="129" t="s">
        <v>555</v>
      </c>
      <c r="G37" s="130" t="s">
        <v>42</v>
      </c>
      <c r="H37" s="85">
        <v>1</v>
      </c>
      <c r="I37" s="134"/>
      <c r="J37" s="105"/>
      <c r="K37" s="116"/>
      <c r="L37" s="116"/>
      <c r="M37" s="116"/>
      <c r="N37" s="87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81" t="s">
        <v>530</v>
      </c>
      <c r="Z37" s="39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</row>
    <row r="38" spans="1:70" s="12" customFormat="1" ht="38.25">
      <c r="A38" s="129" t="s">
        <v>66</v>
      </c>
      <c r="B38" s="129" t="s">
        <v>314</v>
      </c>
      <c r="C38" s="129" t="s">
        <v>547</v>
      </c>
      <c r="D38" s="129" t="s">
        <v>550</v>
      </c>
      <c r="E38" s="133">
        <v>2020051290030</v>
      </c>
      <c r="F38" s="129" t="s">
        <v>556</v>
      </c>
      <c r="G38" s="130" t="s">
        <v>42</v>
      </c>
      <c r="H38" s="85">
        <v>8</v>
      </c>
      <c r="I38" s="131"/>
      <c r="J38" s="105"/>
      <c r="K38" s="116"/>
      <c r="L38" s="116"/>
      <c r="M38" s="116"/>
      <c r="N38" s="87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81" t="s">
        <v>530</v>
      </c>
      <c r="Z38" s="39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</row>
    <row r="39" spans="1:70" s="12" customFormat="1" ht="38.25">
      <c r="A39" s="129" t="s">
        <v>66</v>
      </c>
      <c r="B39" s="129" t="s">
        <v>314</v>
      </c>
      <c r="C39" s="129" t="s">
        <v>547</v>
      </c>
      <c r="D39" s="129" t="s">
        <v>550</v>
      </c>
      <c r="E39" s="133">
        <v>2020051290030</v>
      </c>
      <c r="F39" s="129" t="s">
        <v>557</v>
      </c>
      <c r="G39" s="130" t="s">
        <v>42</v>
      </c>
      <c r="H39" s="85">
        <v>1</v>
      </c>
      <c r="I39" s="131" t="s">
        <v>558</v>
      </c>
      <c r="J39" s="105"/>
      <c r="K39" s="116"/>
      <c r="L39" s="116"/>
      <c r="M39" s="116"/>
      <c r="N39" s="87">
        <v>98806275</v>
      </c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81" t="s">
        <v>530</v>
      </c>
      <c r="Z39" s="39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 s="12" customFormat="1" ht="38.25">
      <c r="A40" s="129" t="s">
        <v>66</v>
      </c>
      <c r="B40" s="129" t="s">
        <v>314</v>
      </c>
      <c r="C40" s="129" t="s">
        <v>547</v>
      </c>
      <c r="D40" s="129" t="s">
        <v>550</v>
      </c>
      <c r="E40" s="133">
        <v>2020051290030</v>
      </c>
      <c r="F40" s="129" t="s">
        <v>559</v>
      </c>
      <c r="G40" s="130" t="s">
        <v>42</v>
      </c>
      <c r="H40" s="85">
        <v>1</v>
      </c>
      <c r="I40" s="131"/>
      <c r="J40" s="105"/>
      <c r="K40" s="116"/>
      <c r="L40" s="116"/>
      <c r="M40" s="132"/>
      <c r="N40" s="87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81" t="s">
        <v>530</v>
      </c>
      <c r="Z40" s="39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</row>
    <row r="41" spans="1:70" s="12" customFormat="1" ht="38.25">
      <c r="A41" s="129" t="s">
        <v>66</v>
      </c>
      <c r="B41" s="129" t="s">
        <v>314</v>
      </c>
      <c r="C41" s="129" t="s">
        <v>560</v>
      </c>
      <c r="D41" s="129" t="s">
        <v>561</v>
      </c>
      <c r="E41" s="133">
        <v>2020051290032</v>
      </c>
      <c r="F41" s="129" t="s">
        <v>562</v>
      </c>
      <c r="G41" s="130" t="s">
        <v>42</v>
      </c>
      <c r="H41" s="85">
        <v>240</v>
      </c>
      <c r="I41" s="131"/>
      <c r="J41" s="105"/>
      <c r="K41" s="116"/>
      <c r="L41" s="116"/>
      <c r="M41" s="132"/>
      <c r="N41" s="87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81" t="s">
        <v>530</v>
      </c>
      <c r="Z41" s="39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</row>
    <row r="42" spans="1:70" s="12" customFormat="1" ht="38.25">
      <c r="A42" s="129" t="s">
        <v>66</v>
      </c>
      <c r="B42" s="129" t="s">
        <v>314</v>
      </c>
      <c r="C42" s="129" t="s">
        <v>560</v>
      </c>
      <c r="D42" s="129" t="s">
        <v>561</v>
      </c>
      <c r="E42" s="133">
        <v>2020051290032</v>
      </c>
      <c r="F42" s="129" t="s">
        <v>563</v>
      </c>
      <c r="G42" s="130" t="s">
        <v>42</v>
      </c>
      <c r="H42" s="85">
        <v>75</v>
      </c>
      <c r="I42" s="131"/>
      <c r="J42" s="105"/>
      <c r="K42" s="116"/>
      <c r="L42" s="116"/>
      <c r="M42" s="116"/>
      <c r="N42" s="87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81" t="s">
        <v>530</v>
      </c>
      <c r="Z42" s="39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 s="12" customFormat="1" ht="76.5">
      <c r="A43" s="129" t="s">
        <v>66</v>
      </c>
      <c r="B43" s="129" t="s">
        <v>314</v>
      </c>
      <c r="C43" s="129" t="s">
        <v>560</v>
      </c>
      <c r="D43" s="129" t="s">
        <v>561</v>
      </c>
      <c r="E43" s="133">
        <v>2020051290032</v>
      </c>
      <c r="F43" s="129" t="s">
        <v>564</v>
      </c>
      <c r="G43" s="130" t="s">
        <v>42</v>
      </c>
      <c r="H43" s="85">
        <v>1</v>
      </c>
      <c r="I43" s="131"/>
      <c r="J43" s="105"/>
      <c r="K43" s="116"/>
      <c r="L43" s="116"/>
      <c r="M43" s="132"/>
      <c r="N43" s="87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81" t="s">
        <v>530</v>
      </c>
      <c r="Z43" s="39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</row>
    <row r="44" spans="1:70" s="12" customFormat="1" ht="38.25">
      <c r="A44" s="129" t="s">
        <v>66</v>
      </c>
      <c r="B44" s="129" t="s">
        <v>314</v>
      </c>
      <c r="C44" s="129" t="s">
        <v>565</v>
      </c>
      <c r="D44" s="129" t="s">
        <v>566</v>
      </c>
      <c r="E44" s="133">
        <v>2020051290031</v>
      </c>
      <c r="F44" s="129" t="s">
        <v>567</v>
      </c>
      <c r="G44" s="130" t="s">
        <v>42</v>
      </c>
      <c r="H44" s="85">
        <v>5</v>
      </c>
      <c r="I44" s="131"/>
      <c r="J44" s="135"/>
      <c r="K44" s="116"/>
      <c r="L44" s="116"/>
      <c r="M44" s="132"/>
      <c r="N44" s="87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81" t="s">
        <v>530</v>
      </c>
      <c r="Z44" s="39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</row>
    <row r="45" spans="1:70" s="12" customFormat="1" ht="38.25">
      <c r="A45" s="129" t="s">
        <v>66</v>
      </c>
      <c r="B45" s="129" t="s">
        <v>314</v>
      </c>
      <c r="C45" s="129" t="s">
        <v>565</v>
      </c>
      <c r="D45" s="129" t="s">
        <v>566</v>
      </c>
      <c r="E45" s="133">
        <v>2020051290031</v>
      </c>
      <c r="F45" s="136" t="s">
        <v>568</v>
      </c>
      <c r="G45" s="130" t="s">
        <v>42</v>
      </c>
      <c r="H45" s="85">
        <v>5</v>
      </c>
      <c r="I45" s="131" t="s">
        <v>569</v>
      </c>
      <c r="J45" s="135"/>
      <c r="K45" s="116"/>
      <c r="L45" s="116"/>
      <c r="M45" s="132"/>
      <c r="N45" s="87"/>
      <c r="O45" s="116"/>
      <c r="P45" s="116"/>
      <c r="Q45" s="116"/>
      <c r="R45" s="116"/>
      <c r="S45" s="132">
        <v>48360500</v>
      </c>
      <c r="T45" s="116"/>
      <c r="U45" s="116"/>
      <c r="V45" s="116"/>
      <c r="W45" s="116"/>
      <c r="X45" s="116"/>
      <c r="Y45" s="81" t="s">
        <v>530</v>
      </c>
      <c r="Z45" s="39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</row>
    <row r="46" spans="1:70" s="12" customFormat="1" ht="38.25">
      <c r="A46" s="129" t="s">
        <v>66</v>
      </c>
      <c r="B46" s="129" t="s">
        <v>314</v>
      </c>
      <c r="C46" s="129" t="s">
        <v>315</v>
      </c>
      <c r="D46" s="129" t="s">
        <v>570</v>
      </c>
      <c r="E46" s="133">
        <v>2020051290033</v>
      </c>
      <c r="F46" s="129" t="s">
        <v>571</v>
      </c>
      <c r="G46" s="130" t="s">
        <v>42</v>
      </c>
      <c r="H46" s="85">
        <v>317</v>
      </c>
      <c r="I46" s="137" t="s">
        <v>122</v>
      </c>
      <c r="J46" s="105"/>
      <c r="K46" s="116"/>
      <c r="L46" s="116"/>
      <c r="M46" s="116"/>
      <c r="N46" s="87"/>
      <c r="O46" s="116"/>
      <c r="P46" s="116"/>
      <c r="Q46" s="116"/>
      <c r="R46" s="116"/>
      <c r="S46" s="132">
        <v>290000000</v>
      </c>
      <c r="T46" s="138"/>
      <c r="U46" s="116"/>
      <c r="V46" s="116"/>
      <c r="W46" s="116"/>
      <c r="X46" s="116"/>
      <c r="Y46" s="81" t="s">
        <v>530</v>
      </c>
      <c r="Z46" s="39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</row>
    <row r="47" spans="1:70" s="12" customFormat="1" ht="38.25">
      <c r="A47" s="129" t="s">
        <v>66</v>
      </c>
      <c r="B47" s="129" t="s">
        <v>314</v>
      </c>
      <c r="C47" s="129" t="s">
        <v>315</v>
      </c>
      <c r="D47" s="129" t="s">
        <v>570</v>
      </c>
      <c r="E47" s="133">
        <v>2020051290033</v>
      </c>
      <c r="F47" s="129" t="s">
        <v>572</v>
      </c>
      <c r="G47" s="130" t="s">
        <v>42</v>
      </c>
      <c r="H47" s="85">
        <v>1</v>
      </c>
      <c r="I47" s="131" t="s">
        <v>573</v>
      </c>
      <c r="J47" s="105"/>
      <c r="K47" s="116"/>
      <c r="L47" s="116"/>
      <c r="M47" s="132"/>
      <c r="N47" s="87"/>
      <c r="O47" s="116"/>
      <c r="P47" s="116"/>
      <c r="Q47" s="116"/>
      <c r="R47" s="116"/>
      <c r="S47" s="138">
        <v>48360500</v>
      </c>
      <c r="T47" s="116"/>
      <c r="U47" s="116"/>
      <c r="V47" s="116"/>
      <c r="W47" s="116"/>
      <c r="X47" s="116"/>
      <c r="Y47" s="81" t="s">
        <v>530</v>
      </c>
      <c r="Z47" s="39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</row>
    <row r="48" spans="1:70" s="12" customFormat="1" ht="38.25">
      <c r="A48" s="129" t="s">
        <v>66</v>
      </c>
      <c r="B48" s="129" t="s">
        <v>314</v>
      </c>
      <c r="C48" s="129" t="s">
        <v>315</v>
      </c>
      <c r="D48" s="129" t="s">
        <v>570</v>
      </c>
      <c r="E48" s="133">
        <v>2020051290033</v>
      </c>
      <c r="F48" s="129" t="s">
        <v>574</v>
      </c>
      <c r="G48" s="130" t="s">
        <v>42</v>
      </c>
      <c r="H48" s="85">
        <v>1</v>
      </c>
      <c r="I48" s="139" t="s">
        <v>573</v>
      </c>
      <c r="J48" s="105"/>
      <c r="K48" s="116"/>
      <c r="L48" s="116"/>
      <c r="M48" s="116"/>
      <c r="N48" s="87"/>
      <c r="O48" s="116"/>
      <c r="P48" s="116"/>
      <c r="Q48" s="116"/>
      <c r="R48" s="116"/>
      <c r="S48" s="132">
        <v>242000000</v>
      </c>
      <c r="T48" s="116"/>
      <c r="U48" s="116"/>
      <c r="V48" s="116"/>
      <c r="W48" s="116"/>
      <c r="X48" s="116"/>
      <c r="Y48" s="81" t="s">
        <v>530</v>
      </c>
      <c r="Z48" s="39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</row>
    <row r="49" spans="1:70" s="12" customFormat="1" ht="38.25">
      <c r="A49" s="129" t="s">
        <v>66</v>
      </c>
      <c r="B49" s="129" t="s">
        <v>314</v>
      </c>
      <c r="C49" s="129" t="s">
        <v>315</v>
      </c>
      <c r="D49" s="129" t="s">
        <v>570</v>
      </c>
      <c r="E49" s="133">
        <v>2020051290033</v>
      </c>
      <c r="F49" s="129" t="s">
        <v>574</v>
      </c>
      <c r="G49" s="130" t="s">
        <v>42</v>
      </c>
      <c r="H49" s="85">
        <v>1</v>
      </c>
      <c r="I49" s="131" t="s">
        <v>573</v>
      </c>
      <c r="J49" s="105"/>
      <c r="K49" s="116"/>
      <c r="L49" s="116"/>
      <c r="M49" s="116"/>
      <c r="N49" s="87"/>
      <c r="O49" s="116"/>
      <c r="P49" s="116"/>
      <c r="Q49" s="116"/>
      <c r="R49" s="116"/>
      <c r="S49" s="132">
        <v>242000000</v>
      </c>
      <c r="T49" s="116"/>
      <c r="U49" s="116"/>
      <c r="V49" s="116"/>
      <c r="W49" s="116"/>
      <c r="X49" s="116"/>
      <c r="Y49" s="81" t="s">
        <v>530</v>
      </c>
      <c r="Z49" s="39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</row>
    <row r="50" spans="1:70" s="12" customFormat="1" ht="38.25">
      <c r="A50" s="129" t="s">
        <v>66</v>
      </c>
      <c r="B50" s="129" t="s">
        <v>314</v>
      </c>
      <c r="C50" s="129" t="s">
        <v>315</v>
      </c>
      <c r="D50" s="129" t="s">
        <v>570</v>
      </c>
      <c r="E50" s="133">
        <v>2020051290033</v>
      </c>
      <c r="F50" s="129" t="s">
        <v>574</v>
      </c>
      <c r="G50" s="130" t="s">
        <v>42</v>
      </c>
      <c r="H50" s="85">
        <v>1</v>
      </c>
      <c r="I50" s="139" t="s">
        <v>573</v>
      </c>
      <c r="J50" s="105"/>
      <c r="K50" s="116"/>
      <c r="L50" s="116"/>
      <c r="M50" s="116"/>
      <c r="N50" s="87"/>
      <c r="O50" s="116"/>
      <c r="P50" s="116"/>
      <c r="Q50" s="116"/>
      <c r="R50" s="116"/>
      <c r="S50" s="132">
        <v>242000000</v>
      </c>
      <c r="T50" s="116"/>
      <c r="U50" s="116"/>
      <c r="V50" s="116"/>
      <c r="W50" s="116"/>
      <c r="X50" s="116"/>
      <c r="Y50" s="81" t="s">
        <v>530</v>
      </c>
      <c r="Z50" s="39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</row>
    <row r="51" spans="1:70" s="12" customFormat="1" ht="38.25">
      <c r="A51" s="129" t="s">
        <v>66</v>
      </c>
      <c r="B51" s="129" t="s">
        <v>314</v>
      </c>
      <c r="C51" s="129" t="s">
        <v>315</v>
      </c>
      <c r="D51" s="129" t="s">
        <v>570</v>
      </c>
      <c r="E51" s="133">
        <v>2020051290033</v>
      </c>
      <c r="F51" s="129" t="s">
        <v>574</v>
      </c>
      <c r="G51" s="140" t="s">
        <v>42</v>
      </c>
      <c r="H51" s="85">
        <v>1</v>
      </c>
      <c r="I51" s="131" t="s">
        <v>139</v>
      </c>
      <c r="J51" s="105"/>
      <c r="K51" s="116"/>
      <c r="L51" s="116"/>
      <c r="M51" s="116"/>
      <c r="N51" s="87"/>
      <c r="O51" s="116"/>
      <c r="P51" s="116"/>
      <c r="Q51" s="116"/>
      <c r="R51" s="116"/>
      <c r="S51" s="132">
        <v>240000000</v>
      </c>
      <c r="T51" s="116"/>
      <c r="U51" s="116"/>
      <c r="V51" s="116"/>
      <c r="W51" s="116"/>
      <c r="X51" s="116"/>
      <c r="Y51" s="81" t="s">
        <v>530</v>
      </c>
      <c r="Z51" s="39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</row>
    <row r="52" spans="1:70" s="12" customFormat="1" ht="38.25">
      <c r="A52" s="129" t="s">
        <v>66</v>
      </c>
      <c r="B52" s="129" t="s">
        <v>314</v>
      </c>
      <c r="C52" s="129" t="s">
        <v>315</v>
      </c>
      <c r="D52" s="129" t="s">
        <v>570</v>
      </c>
      <c r="E52" s="133">
        <v>2020051290033</v>
      </c>
      <c r="F52" s="129" t="s">
        <v>575</v>
      </c>
      <c r="G52" s="140" t="s">
        <v>42</v>
      </c>
      <c r="H52" s="85">
        <v>1</v>
      </c>
      <c r="I52" s="131" t="s">
        <v>576</v>
      </c>
      <c r="J52" s="105"/>
      <c r="K52" s="116"/>
      <c r="L52" s="116"/>
      <c r="M52" s="116"/>
      <c r="N52" s="87">
        <v>25881532</v>
      </c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81" t="s">
        <v>530</v>
      </c>
      <c r="Z52" s="39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</row>
    <row r="53" spans="1:70" s="12" customFormat="1" ht="25.5">
      <c r="A53" s="129" t="s">
        <v>66</v>
      </c>
      <c r="B53" s="129" t="s">
        <v>314</v>
      </c>
      <c r="C53" s="129" t="s">
        <v>577</v>
      </c>
      <c r="D53" s="129" t="s">
        <v>578</v>
      </c>
      <c r="E53" s="133">
        <v>2020051290028</v>
      </c>
      <c r="F53" s="129" t="s">
        <v>579</v>
      </c>
      <c r="G53" s="130" t="s">
        <v>42</v>
      </c>
      <c r="H53" s="85">
        <v>1</v>
      </c>
      <c r="I53" s="131"/>
      <c r="J53" s="105"/>
      <c r="K53" s="116"/>
      <c r="L53" s="116"/>
      <c r="M53" s="116"/>
      <c r="N53" s="87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81" t="s">
        <v>530</v>
      </c>
      <c r="Z53" s="39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</row>
    <row r="54" spans="1:70" s="12" customFormat="1" ht="51">
      <c r="A54" s="129" t="s">
        <v>66</v>
      </c>
      <c r="B54" s="129" t="s">
        <v>314</v>
      </c>
      <c r="C54" s="129" t="s">
        <v>577</v>
      </c>
      <c r="D54" s="129" t="s">
        <v>578</v>
      </c>
      <c r="E54" s="133">
        <v>2020051290028</v>
      </c>
      <c r="F54" s="129" t="s">
        <v>580</v>
      </c>
      <c r="G54" s="130" t="s">
        <v>42</v>
      </c>
      <c r="H54" s="85">
        <v>1</v>
      </c>
      <c r="I54" s="131" t="s">
        <v>74</v>
      </c>
      <c r="J54" s="105"/>
      <c r="K54" s="116"/>
      <c r="L54" s="116"/>
      <c r="M54" s="116"/>
      <c r="N54" s="87">
        <v>35000000</v>
      </c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81" t="s">
        <v>530</v>
      </c>
      <c r="Z54" s="39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</row>
    <row r="55" spans="1:70" s="12" customFormat="1" ht="38.25">
      <c r="A55" s="129" t="s">
        <v>66</v>
      </c>
      <c r="B55" s="129" t="s">
        <v>314</v>
      </c>
      <c r="C55" s="129" t="s">
        <v>581</v>
      </c>
      <c r="D55" s="129" t="s">
        <v>561</v>
      </c>
      <c r="E55" s="133">
        <v>2020051290032</v>
      </c>
      <c r="F55" s="129" t="s">
        <v>582</v>
      </c>
      <c r="G55" s="130" t="s">
        <v>42</v>
      </c>
      <c r="H55" s="85">
        <v>1</v>
      </c>
      <c r="I55" s="131" t="s">
        <v>437</v>
      </c>
      <c r="J55" s="105"/>
      <c r="K55" s="116"/>
      <c r="L55" s="116"/>
      <c r="M55" s="132"/>
      <c r="N55" s="87">
        <v>330000000</v>
      </c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81" t="s">
        <v>530</v>
      </c>
      <c r="Z55" s="39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</row>
    <row r="56" spans="1:70" s="12" customFormat="1" ht="51">
      <c r="A56" s="129" t="s">
        <v>66</v>
      </c>
      <c r="B56" s="129" t="s">
        <v>314</v>
      </c>
      <c r="C56" s="129" t="s">
        <v>583</v>
      </c>
      <c r="D56" s="129" t="s">
        <v>570</v>
      </c>
      <c r="E56" s="133">
        <v>2020051290033</v>
      </c>
      <c r="F56" s="129" t="s">
        <v>584</v>
      </c>
      <c r="G56" s="130" t="s">
        <v>42</v>
      </c>
      <c r="H56" s="85">
        <v>1</v>
      </c>
      <c r="I56" s="131" t="s">
        <v>482</v>
      </c>
      <c r="J56" s="105"/>
      <c r="K56" s="116"/>
      <c r="L56" s="116"/>
      <c r="M56" s="116"/>
      <c r="N56" s="87">
        <v>205547439</v>
      </c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81" t="s">
        <v>530</v>
      </c>
      <c r="Z56" s="39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s="12" customFormat="1">
      <c r="A57" s="484" t="s">
        <v>64</v>
      </c>
      <c r="B57" s="484"/>
      <c r="C57" s="484"/>
      <c r="D57" s="484"/>
      <c r="E57" s="484"/>
      <c r="F57" s="484"/>
      <c r="G57" s="484"/>
      <c r="H57" s="484"/>
      <c r="I57" s="484"/>
      <c r="J57" s="117">
        <f t="shared" ref="J57:X57" si="0">SUM(J11:J56)</f>
        <v>852800000</v>
      </c>
      <c r="K57" s="117">
        <f t="shared" si="0"/>
        <v>1821000000</v>
      </c>
      <c r="L57" s="117">
        <f t="shared" si="0"/>
        <v>0</v>
      </c>
      <c r="M57" s="117">
        <f t="shared" si="0"/>
        <v>0</v>
      </c>
      <c r="N57" s="141">
        <f t="shared" si="0"/>
        <v>2201000000</v>
      </c>
      <c r="O57" s="117">
        <f t="shared" si="0"/>
        <v>0</v>
      </c>
      <c r="P57" s="117">
        <f t="shared" si="0"/>
        <v>0</v>
      </c>
      <c r="Q57" s="117">
        <f t="shared" si="0"/>
        <v>0</v>
      </c>
      <c r="R57" s="117">
        <f t="shared" si="0"/>
        <v>0</v>
      </c>
      <c r="S57" s="117">
        <f t="shared" si="0"/>
        <v>1352721000</v>
      </c>
      <c r="T57" s="117">
        <f t="shared" si="0"/>
        <v>457943000</v>
      </c>
      <c r="U57" s="117">
        <f t="shared" si="0"/>
        <v>0</v>
      </c>
      <c r="V57" s="117">
        <f t="shared" si="0"/>
        <v>0</v>
      </c>
      <c r="W57" s="117">
        <f t="shared" si="0"/>
        <v>0</v>
      </c>
      <c r="X57" s="117">
        <f t="shared" si="0"/>
        <v>0</v>
      </c>
      <c r="Y57" s="41"/>
      <c r="Z57" s="40">
        <f>J57+N57+O57+S57+T57+K57</f>
        <v>6685464000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</row>
    <row r="58" spans="1:70" s="6" customForma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Z58" s="142"/>
    </row>
    <row r="59" spans="1:70" s="6" customForma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Z59" s="142"/>
    </row>
    <row r="60" spans="1:70" s="6" customFormat="1">
      <c r="Z60" s="143"/>
    </row>
    <row r="61" spans="1:70" s="6" customFormat="1">
      <c r="A61" s="453"/>
      <c r="B61" s="453"/>
      <c r="C61" s="453"/>
      <c r="D61" s="453"/>
      <c r="W61" s="142"/>
      <c r="Z61" s="143"/>
    </row>
    <row r="62" spans="1:70" s="6" customFormat="1">
      <c r="A62" s="483" t="s">
        <v>230</v>
      </c>
      <c r="B62" s="483"/>
      <c r="C62" s="483"/>
      <c r="D62" s="483"/>
    </row>
  </sheetData>
  <sheetProtection algorithmName="SHA-512" hashValue="I4ewrq+qLXyGimwgh0LfEbsZpF6zKfz3MkkXlXNMNFLRC1pvLRDSVr8D2ICtyPSWF9tkhWgYO8Bbb0N2fWVabQ==" saltValue="vgygGB2teHFPH2UokLSjSQ==" spinCount="100000" sheet="1" objects="1" scenarios="1" selectLockedCells="1" selectUnlockedCells="1"/>
  <autoFilter ref="A9:BR57">
    <filterColumn colId="5" showButton="0"/>
    <filterColumn colId="6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19">
    <mergeCell ref="A62:D62"/>
    <mergeCell ref="I9:I10"/>
    <mergeCell ref="J9:X9"/>
    <mergeCell ref="Y9:Y10"/>
    <mergeCell ref="Z9:Z10"/>
    <mergeCell ref="A57:I57"/>
    <mergeCell ref="A61:D61"/>
    <mergeCell ref="A9:A10"/>
    <mergeCell ref="B9:B10"/>
    <mergeCell ref="C9:C10"/>
    <mergeCell ref="D9:D10"/>
    <mergeCell ref="E9:E10"/>
    <mergeCell ref="F9:H9"/>
    <mergeCell ref="A1:C4"/>
    <mergeCell ref="D1:W4"/>
    <mergeCell ref="X1:Z1"/>
    <mergeCell ref="X2:Z2"/>
    <mergeCell ref="X3:Z3"/>
    <mergeCell ref="X4:Z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24"/>
  <sheetViews>
    <sheetView zoomScale="66" zoomScaleNormal="66" workbookViewId="0">
      <selection activeCell="U111" sqref="U111"/>
    </sheetView>
  </sheetViews>
  <sheetFormatPr baseColWidth="10" defaultRowHeight="15"/>
  <cols>
    <col min="1" max="1" width="25.7109375" customWidth="1"/>
    <col min="2" max="2" width="18.42578125" customWidth="1"/>
    <col min="3" max="3" width="19.5703125" customWidth="1"/>
    <col min="4" max="4" width="23.85546875" customWidth="1"/>
    <col min="5" max="5" width="18.7109375" customWidth="1"/>
    <col min="6" max="6" width="26" customWidth="1"/>
    <col min="9" max="9" width="20.28515625" customWidth="1"/>
    <col min="10" max="10" width="18.28515625" style="167" customWidth="1"/>
    <col min="11" max="11" width="24.28515625" style="167" customWidth="1"/>
    <col min="12" max="13" width="11.42578125" style="167"/>
    <col min="14" max="14" width="20.42578125" style="167" customWidth="1"/>
    <col min="15" max="20" width="11.42578125" style="167"/>
    <col min="21" max="21" width="19.5703125" style="167" customWidth="1"/>
    <col min="22" max="22" width="20.7109375" style="167" customWidth="1"/>
    <col min="23" max="24" width="11.42578125" style="167"/>
    <col min="25" max="25" width="18.85546875" customWidth="1"/>
    <col min="26" max="26" width="22.85546875" customWidth="1"/>
  </cols>
  <sheetData>
    <row r="1" spans="1:70" s="6" customFormat="1" ht="15.75" customHeight="1">
      <c r="A1" s="352"/>
      <c r="B1" s="353"/>
      <c r="C1" s="354"/>
      <c r="D1" s="479" t="s">
        <v>0</v>
      </c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1"/>
      <c r="X1" s="482" t="s">
        <v>46</v>
      </c>
      <c r="Y1" s="482"/>
      <c r="Z1" s="482"/>
    </row>
    <row r="2" spans="1:70" s="6" customFormat="1" ht="15.75" customHeight="1">
      <c r="A2" s="355"/>
      <c r="B2" s="356"/>
      <c r="C2" s="357"/>
      <c r="D2" s="479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1"/>
      <c r="X2" s="482" t="s">
        <v>47</v>
      </c>
      <c r="Y2" s="482"/>
      <c r="Z2" s="482"/>
    </row>
    <row r="3" spans="1:70" s="6" customFormat="1" ht="15.75" customHeight="1">
      <c r="A3" s="355"/>
      <c r="B3" s="356"/>
      <c r="C3" s="357"/>
      <c r="D3" s="479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1"/>
      <c r="X3" s="482" t="s">
        <v>48</v>
      </c>
      <c r="Y3" s="482"/>
      <c r="Z3" s="482"/>
    </row>
    <row r="4" spans="1:70" s="6" customFormat="1" ht="15.75" customHeight="1">
      <c r="A4" s="358"/>
      <c r="B4" s="359"/>
      <c r="C4" s="360"/>
      <c r="D4" s="479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1"/>
      <c r="X4" s="482" t="s">
        <v>49</v>
      </c>
      <c r="Y4" s="482"/>
      <c r="Z4" s="482"/>
    </row>
    <row r="5" spans="1:70" s="12" customFormat="1">
      <c r="A5" s="7" t="s">
        <v>1</v>
      </c>
      <c r="B5" s="8" t="s">
        <v>650</v>
      </c>
      <c r="C5" s="9"/>
      <c r="D5" s="10"/>
      <c r="E5" s="10"/>
      <c r="F5" s="10"/>
      <c r="G5" s="10"/>
      <c r="H5" s="10"/>
      <c r="I5" s="1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s="12" customFormat="1">
      <c r="A6" s="13" t="s">
        <v>3</v>
      </c>
      <c r="B6" s="14">
        <v>2023</v>
      </c>
      <c r="C6" s="15"/>
      <c r="D6" s="16"/>
      <c r="E6" s="17"/>
      <c r="F6" s="17"/>
      <c r="G6" s="17"/>
      <c r="H6" s="17"/>
      <c r="I6" s="17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7"/>
      <c r="Z6" s="1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s="12" customFormat="1">
      <c r="A7" s="13" t="s">
        <v>4</v>
      </c>
      <c r="B7" s="19" t="s">
        <v>737</v>
      </c>
      <c r="C7" s="15"/>
      <c r="D7" s="17"/>
      <c r="E7" s="20"/>
      <c r="F7" s="17"/>
      <c r="G7" s="17"/>
      <c r="H7" s="17"/>
      <c r="I7" s="17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7"/>
      <c r="Z7" s="18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s="12" customFormat="1">
      <c r="A8" s="21" t="s">
        <v>6</v>
      </c>
      <c r="B8" s="22">
        <v>44588</v>
      </c>
      <c r="C8" s="23"/>
      <c r="D8" s="24"/>
      <c r="E8" s="24"/>
      <c r="F8" s="24"/>
      <c r="G8" s="24"/>
      <c r="I8" s="24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24"/>
      <c r="Z8" s="2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s="12" customFormat="1" ht="26.25" customHeight="1">
      <c r="A9" s="345" t="s">
        <v>7</v>
      </c>
      <c r="B9" s="348" t="s">
        <v>8</v>
      </c>
      <c r="C9" s="345" t="s">
        <v>9</v>
      </c>
      <c r="D9" s="345" t="s">
        <v>10</v>
      </c>
      <c r="E9" s="345" t="s">
        <v>11</v>
      </c>
      <c r="F9" s="350" t="s">
        <v>12</v>
      </c>
      <c r="G9" s="351"/>
      <c r="H9" s="351"/>
      <c r="I9" s="342" t="s">
        <v>13</v>
      </c>
      <c r="J9" s="454" t="s">
        <v>14</v>
      </c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345" t="s">
        <v>15</v>
      </c>
      <c r="Z9" s="346" t="s">
        <v>16</v>
      </c>
      <c r="AA9" s="2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12" customFormat="1" ht="36.75" customHeight="1">
      <c r="A10" s="345"/>
      <c r="B10" s="349"/>
      <c r="C10" s="345"/>
      <c r="D10" s="345"/>
      <c r="E10" s="345"/>
      <c r="F10" s="27" t="s">
        <v>17</v>
      </c>
      <c r="G10" s="51" t="s">
        <v>18</v>
      </c>
      <c r="H10" s="29" t="s">
        <v>19</v>
      </c>
      <c r="I10" s="343"/>
      <c r="J10" s="159" t="s">
        <v>20</v>
      </c>
      <c r="K10" s="159" t="s">
        <v>21</v>
      </c>
      <c r="L10" s="159" t="s">
        <v>22</v>
      </c>
      <c r="M10" s="159" t="s">
        <v>23</v>
      </c>
      <c r="N10" s="159" t="s">
        <v>24</v>
      </c>
      <c r="O10" s="159" t="s">
        <v>25</v>
      </c>
      <c r="P10" s="159" t="s">
        <v>26</v>
      </c>
      <c r="Q10" s="159" t="s">
        <v>27</v>
      </c>
      <c r="R10" s="159" t="s">
        <v>28</v>
      </c>
      <c r="S10" s="159" t="s">
        <v>29</v>
      </c>
      <c r="T10" s="159" t="s">
        <v>30</v>
      </c>
      <c r="U10" s="159" t="s">
        <v>31</v>
      </c>
      <c r="V10" s="159" t="s">
        <v>32</v>
      </c>
      <c r="W10" s="159" t="s">
        <v>33</v>
      </c>
      <c r="X10" s="159" t="s">
        <v>34</v>
      </c>
      <c r="Y10" s="345"/>
      <c r="Z10" s="346"/>
      <c r="AA10" s="2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12" customFormat="1" ht="76.5">
      <c r="A11" s="151" t="s">
        <v>66</v>
      </c>
      <c r="B11" s="151" t="s">
        <v>651</v>
      </c>
      <c r="C11" s="152" t="s">
        <v>235</v>
      </c>
      <c r="D11" s="151" t="s">
        <v>652</v>
      </c>
      <c r="E11" s="153">
        <v>2020051290038</v>
      </c>
      <c r="F11" s="151" t="s">
        <v>653</v>
      </c>
      <c r="G11" s="154" t="s">
        <v>42</v>
      </c>
      <c r="H11" s="155">
        <v>2</v>
      </c>
      <c r="I11" s="156" t="s">
        <v>654</v>
      </c>
      <c r="J11" s="190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64">
        <v>15000000</v>
      </c>
      <c r="W11" s="159"/>
      <c r="X11" s="159"/>
      <c r="Y11" s="81" t="s">
        <v>655</v>
      </c>
      <c r="Z11" s="5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s="12" customFormat="1" ht="76.5">
      <c r="A12" s="151" t="s">
        <v>66</v>
      </c>
      <c r="B12" s="151" t="s">
        <v>174</v>
      </c>
      <c r="C12" s="152" t="s">
        <v>543</v>
      </c>
      <c r="D12" s="151" t="s">
        <v>656</v>
      </c>
      <c r="E12" s="153">
        <v>2020051290027</v>
      </c>
      <c r="F12" s="151" t="s">
        <v>657</v>
      </c>
      <c r="G12" s="154" t="s">
        <v>42</v>
      </c>
      <c r="H12" s="155">
        <v>1</v>
      </c>
      <c r="I12" s="156" t="s">
        <v>94</v>
      </c>
      <c r="J12" s="190"/>
      <c r="K12" s="159"/>
      <c r="L12" s="159"/>
      <c r="M12" s="159"/>
      <c r="N12" s="164">
        <v>5000000</v>
      </c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81" t="s">
        <v>655</v>
      </c>
      <c r="Z12" s="52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s="12" customFormat="1" ht="89.25">
      <c r="A13" s="151" t="s">
        <v>66</v>
      </c>
      <c r="B13" s="151" t="s">
        <v>174</v>
      </c>
      <c r="C13" s="152" t="s">
        <v>175</v>
      </c>
      <c r="D13" s="151" t="s">
        <v>176</v>
      </c>
      <c r="E13" s="153">
        <v>2020051290042</v>
      </c>
      <c r="F13" s="151" t="s">
        <v>658</v>
      </c>
      <c r="G13" s="154" t="s">
        <v>42</v>
      </c>
      <c r="H13" s="155">
        <v>1</v>
      </c>
      <c r="I13" s="156" t="s">
        <v>654</v>
      </c>
      <c r="J13" s="190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64">
        <v>12500000</v>
      </c>
      <c r="W13" s="159"/>
      <c r="X13" s="159"/>
      <c r="Y13" s="81" t="s">
        <v>650</v>
      </c>
      <c r="Z13" s="5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s="12" customFormat="1" ht="76.5">
      <c r="A14" s="151" t="s">
        <v>66</v>
      </c>
      <c r="B14" s="151" t="s">
        <v>659</v>
      </c>
      <c r="C14" s="152" t="s">
        <v>660</v>
      </c>
      <c r="D14" s="151" t="s">
        <v>661</v>
      </c>
      <c r="E14" s="153">
        <v>2020051290039</v>
      </c>
      <c r="F14" s="151" t="s">
        <v>662</v>
      </c>
      <c r="G14" s="154" t="s">
        <v>42</v>
      </c>
      <c r="H14" s="155">
        <v>1</v>
      </c>
      <c r="I14" s="156" t="s">
        <v>437</v>
      </c>
      <c r="J14" s="190"/>
      <c r="K14" s="159"/>
      <c r="L14" s="159"/>
      <c r="M14" s="159"/>
      <c r="N14" s="164">
        <v>3710954</v>
      </c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81" t="s">
        <v>650</v>
      </c>
      <c r="Z14" s="52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s="12" customFormat="1" ht="76.5">
      <c r="A15" s="151" t="s">
        <v>66</v>
      </c>
      <c r="B15" s="151" t="s">
        <v>659</v>
      </c>
      <c r="C15" s="152" t="s">
        <v>660</v>
      </c>
      <c r="D15" s="151" t="s">
        <v>661</v>
      </c>
      <c r="E15" s="153">
        <v>2020051290039</v>
      </c>
      <c r="F15" s="151" t="s">
        <v>663</v>
      </c>
      <c r="G15" s="154" t="s">
        <v>42</v>
      </c>
      <c r="H15" s="155">
        <v>1</v>
      </c>
      <c r="I15" s="156" t="s">
        <v>437</v>
      </c>
      <c r="J15" s="190"/>
      <c r="K15" s="159"/>
      <c r="L15" s="159"/>
      <c r="M15" s="159"/>
      <c r="N15" s="164">
        <f t="shared" ref="N15:N18" si="0">18554770/5</f>
        <v>3710954</v>
      </c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81" t="s">
        <v>650</v>
      </c>
      <c r="Z15" s="5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s="12" customFormat="1" ht="76.5">
      <c r="A16" s="151" t="s">
        <v>66</v>
      </c>
      <c r="B16" s="151" t="s">
        <v>659</v>
      </c>
      <c r="C16" s="152" t="s">
        <v>660</v>
      </c>
      <c r="D16" s="151" t="s">
        <v>661</v>
      </c>
      <c r="E16" s="153">
        <v>2020051290039</v>
      </c>
      <c r="F16" s="151" t="s">
        <v>663</v>
      </c>
      <c r="G16" s="154" t="s">
        <v>42</v>
      </c>
      <c r="H16" s="155">
        <v>1</v>
      </c>
      <c r="I16" s="156" t="s">
        <v>437</v>
      </c>
      <c r="J16" s="190"/>
      <c r="K16" s="159"/>
      <c r="L16" s="159"/>
      <c r="M16" s="159"/>
      <c r="N16" s="164">
        <f t="shared" si="0"/>
        <v>3710954</v>
      </c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81" t="s">
        <v>650</v>
      </c>
      <c r="Z16" s="5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s="12" customFormat="1" ht="76.5">
      <c r="A17" s="151" t="s">
        <v>66</v>
      </c>
      <c r="B17" s="151" t="s">
        <v>659</v>
      </c>
      <c r="C17" s="152" t="s">
        <v>660</v>
      </c>
      <c r="D17" s="151" t="s">
        <v>661</v>
      </c>
      <c r="E17" s="153">
        <v>2020051290039</v>
      </c>
      <c r="F17" s="151" t="s">
        <v>663</v>
      </c>
      <c r="G17" s="154" t="s">
        <v>42</v>
      </c>
      <c r="H17" s="155">
        <v>1</v>
      </c>
      <c r="I17" s="156" t="s">
        <v>437</v>
      </c>
      <c r="J17" s="190"/>
      <c r="K17" s="159"/>
      <c r="L17" s="159"/>
      <c r="M17" s="159"/>
      <c r="N17" s="164">
        <f t="shared" si="0"/>
        <v>3710954</v>
      </c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81" t="s">
        <v>650</v>
      </c>
      <c r="Z17" s="5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s="12" customFormat="1" ht="76.5">
      <c r="A18" s="151" t="s">
        <v>66</v>
      </c>
      <c r="B18" s="151" t="s">
        <v>659</v>
      </c>
      <c r="C18" s="152" t="s">
        <v>660</v>
      </c>
      <c r="D18" s="151" t="s">
        <v>661</v>
      </c>
      <c r="E18" s="153">
        <v>2020051290039</v>
      </c>
      <c r="F18" s="151" t="s">
        <v>663</v>
      </c>
      <c r="G18" s="154" t="s">
        <v>42</v>
      </c>
      <c r="H18" s="155">
        <v>1</v>
      </c>
      <c r="I18" s="156" t="s">
        <v>437</v>
      </c>
      <c r="J18" s="190"/>
      <c r="K18" s="159"/>
      <c r="L18" s="159"/>
      <c r="M18" s="159"/>
      <c r="N18" s="164">
        <f t="shared" si="0"/>
        <v>3710954</v>
      </c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81" t="s">
        <v>650</v>
      </c>
      <c r="Z18" s="5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s="12" customFormat="1" ht="63.75">
      <c r="A19" s="151" t="s">
        <v>66</v>
      </c>
      <c r="B19" s="151" t="s">
        <v>77</v>
      </c>
      <c r="C19" s="151" t="s">
        <v>78</v>
      </c>
      <c r="D19" s="151" t="s">
        <v>664</v>
      </c>
      <c r="E19" s="153">
        <v>2020051290035</v>
      </c>
      <c r="F19" s="151" t="s">
        <v>665</v>
      </c>
      <c r="G19" s="154" t="s">
        <v>42</v>
      </c>
      <c r="H19" s="155">
        <v>1</v>
      </c>
      <c r="I19" s="156" t="s">
        <v>536</v>
      </c>
      <c r="J19" s="190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64">
        <v>223000000</v>
      </c>
      <c r="V19" s="159"/>
      <c r="W19" s="159"/>
      <c r="X19" s="159"/>
      <c r="Y19" s="81" t="s">
        <v>655</v>
      </c>
      <c r="Z19" s="5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s="12" customFormat="1" ht="63.75">
      <c r="A20" s="151" t="s">
        <v>66</v>
      </c>
      <c r="B20" s="151" t="s">
        <v>77</v>
      </c>
      <c r="C20" s="151" t="s">
        <v>78</v>
      </c>
      <c r="D20" s="151" t="s">
        <v>664</v>
      </c>
      <c r="E20" s="153">
        <v>2020051290035</v>
      </c>
      <c r="F20" s="151" t="s">
        <v>665</v>
      </c>
      <c r="G20" s="154" t="s">
        <v>42</v>
      </c>
      <c r="H20" s="155">
        <v>1</v>
      </c>
      <c r="I20" s="156" t="s">
        <v>666</v>
      </c>
      <c r="J20" s="190"/>
      <c r="K20" s="159"/>
      <c r="L20" s="159"/>
      <c r="M20" s="159"/>
      <c r="N20" s="164">
        <v>90000000</v>
      </c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81" t="s">
        <v>655</v>
      </c>
      <c r="Z20" s="5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</row>
    <row r="21" spans="1:70" s="12" customFormat="1" ht="63.75">
      <c r="A21" s="151" t="s">
        <v>66</v>
      </c>
      <c r="B21" s="151" t="s">
        <v>77</v>
      </c>
      <c r="C21" s="151" t="s">
        <v>78</v>
      </c>
      <c r="D21" s="151" t="s">
        <v>664</v>
      </c>
      <c r="E21" s="153">
        <v>2020051290035</v>
      </c>
      <c r="F21" s="151" t="s">
        <v>665</v>
      </c>
      <c r="G21" s="154" t="s">
        <v>42</v>
      </c>
      <c r="H21" s="155">
        <v>1</v>
      </c>
      <c r="I21" s="156" t="s">
        <v>422</v>
      </c>
      <c r="J21" s="190"/>
      <c r="K21" s="159"/>
      <c r="L21" s="159"/>
      <c r="M21" s="159"/>
      <c r="N21" s="164">
        <f>22949090+18340553</f>
        <v>41289643</v>
      </c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81" t="s">
        <v>655</v>
      </c>
      <c r="Z21" s="5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s="12" customFormat="1" ht="63.75">
      <c r="A22" s="151" t="s">
        <v>66</v>
      </c>
      <c r="B22" s="151" t="s">
        <v>77</v>
      </c>
      <c r="C22" s="151" t="s">
        <v>78</v>
      </c>
      <c r="D22" s="151" t="s">
        <v>664</v>
      </c>
      <c r="E22" s="153">
        <v>2020051290035</v>
      </c>
      <c r="F22" s="151" t="s">
        <v>665</v>
      </c>
      <c r="G22" s="154" t="s">
        <v>42</v>
      </c>
      <c r="H22" s="155">
        <v>1</v>
      </c>
      <c r="I22" s="156" t="s">
        <v>122</v>
      </c>
      <c r="J22" s="190"/>
      <c r="K22" s="159"/>
      <c r="L22" s="159"/>
      <c r="M22" s="159"/>
      <c r="N22" s="164">
        <v>307556169.5</v>
      </c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81" t="s">
        <v>655</v>
      </c>
      <c r="Z22" s="5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s="12" customFormat="1" ht="63.75">
      <c r="A23" s="151" t="s">
        <v>66</v>
      </c>
      <c r="B23" s="151" t="s">
        <v>77</v>
      </c>
      <c r="C23" s="151" t="s">
        <v>78</v>
      </c>
      <c r="D23" s="151" t="s">
        <v>664</v>
      </c>
      <c r="E23" s="153">
        <v>2020051290035</v>
      </c>
      <c r="F23" s="151" t="s">
        <v>665</v>
      </c>
      <c r="G23" s="154" t="s">
        <v>42</v>
      </c>
      <c r="H23" s="155">
        <v>1</v>
      </c>
      <c r="I23" s="156" t="s">
        <v>667</v>
      </c>
      <c r="J23" s="190"/>
      <c r="K23" s="159"/>
      <c r="L23" s="159"/>
      <c r="M23" s="159"/>
      <c r="N23" s="164">
        <v>518348000</v>
      </c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81" t="s">
        <v>655</v>
      </c>
      <c r="Z23" s="5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s="12" customFormat="1" ht="63.75">
      <c r="A24" s="151" t="s">
        <v>66</v>
      </c>
      <c r="B24" s="151" t="s">
        <v>77</v>
      </c>
      <c r="C24" s="151" t="s">
        <v>78</v>
      </c>
      <c r="D24" s="151" t="s">
        <v>664</v>
      </c>
      <c r="E24" s="153">
        <v>2020051290035</v>
      </c>
      <c r="F24" s="151" t="s">
        <v>665</v>
      </c>
      <c r="G24" s="154" t="s">
        <v>42</v>
      </c>
      <c r="H24" s="155">
        <v>1</v>
      </c>
      <c r="I24" s="156" t="s">
        <v>422</v>
      </c>
      <c r="J24" s="190"/>
      <c r="K24" s="159"/>
      <c r="L24" s="159"/>
      <c r="M24" s="159"/>
      <c r="N24" s="164">
        <v>25881532</v>
      </c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81" t="s">
        <v>655</v>
      </c>
      <c r="Z24" s="5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s="12" customFormat="1" ht="63.75">
      <c r="A25" s="151" t="s">
        <v>66</v>
      </c>
      <c r="B25" s="151" t="s">
        <v>77</v>
      </c>
      <c r="C25" s="151" t="s">
        <v>78</v>
      </c>
      <c r="D25" s="151" t="s">
        <v>664</v>
      </c>
      <c r="E25" s="153">
        <v>2020051290035</v>
      </c>
      <c r="F25" s="151" t="s">
        <v>665</v>
      </c>
      <c r="G25" s="154" t="s">
        <v>42</v>
      </c>
      <c r="H25" s="155">
        <v>1</v>
      </c>
      <c r="I25" s="156" t="s">
        <v>436</v>
      </c>
      <c r="J25" s="190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64">
        <v>5000000</v>
      </c>
      <c r="V25" s="159"/>
      <c r="W25" s="159"/>
      <c r="X25" s="159"/>
      <c r="Y25" s="81" t="s">
        <v>655</v>
      </c>
      <c r="Z25" s="5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s="12" customFormat="1" ht="63.75">
      <c r="A26" s="151" t="s">
        <v>66</v>
      </c>
      <c r="B26" s="151" t="s">
        <v>77</v>
      </c>
      <c r="C26" s="151" t="s">
        <v>78</v>
      </c>
      <c r="D26" s="151" t="s">
        <v>664</v>
      </c>
      <c r="E26" s="153">
        <v>2020051290035</v>
      </c>
      <c r="F26" s="151" t="s">
        <v>665</v>
      </c>
      <c r="G26" s="154" t="s">
        <v>42</v>
      </c>
      <c r="H26" s="155">
        <v>1</v>
      </c>
      <c r="I26" s="156" t="s">
        <v>74</v>
      </c>
      <c r="J26" s="190"/>
      <c r="K26" s="159"/>
      <c r="L26" s="159"/>
      <c r="M26" s="159"/>
      <c r="N26" s="164">
        <v>3000000</v>
      </c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81" t="s">
        <v>655</v>
      </c>
      <c r="Z26" s="5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s="12" customFormat="1" ht="51">
      <c r="A27" s="151" t="s">
        <v>66</v>
      </c>
      <c r="B27" s="151" t="s">
        <v>77</v>
      </c>
      <c r="C27" s="151" t="s">
        <v>78</v>
      </c>
      <c r="D27" s="151" t="s">
        <v>664</v>
      </c>
      <c r="E27" s="153">
        <v>2020051290035</v>
      </c>
      <c r="F27" s="151" t="s">
        <v>668</v>
      </c>
      <c r="G27" s="154" t="s">
        <v>42</v>
      </c>
      <c r="H27" s="155">
        <v>4</v>
      </c>
      <c r="I27" s="156" t="s">
        <v>422</v>
      </c>
      <c r="J27" s="190"/>
      <c r="K27" s="159"/>
      <c r="L27" s="159"/>
      <c r="M27" s="159"/>
      <c r="N27" s="164">
        <f>53881193/2</f>
        <v>26940596.5</v>
      </c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81" t="s">
        <v>655</v>
      </c>
      <c r="Z27" s="5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s="12" customFormat="1" ht="51">
      <c r="A28" s="151" t="s">
        <v>66</v>
      </c>
      <c r="B28" s="151" t="s">
        <v>77</v>
      </c>
      <c r="C28" s="151" t="s">
        <v>78</v>
      </c>
      <c r="D28" s="151" t="s">
        <v>664</v>
      </c>
      <c r="E28" s="153">
        <v>2020051290035</v>
      </c>
      <c r="F28" s="151" t="s">
        <v>668</v>
      </c>
      <c r="G28" s="154" t="s">
        <v>42</v>
      </c>
      <c r="H28" s="155">
        <v>4</v>
      </c>
      <c r="I28" s="156" t="s">
        <v>422</v>
      </c>
      <c r="J28" s="190"/>
      <c r="K28" s="159"/>
      <c r="L28" s="159"/>
      <c r="M28" s="159"/>
      <c r="N28" s="164">
        <v>26940596.5</v>
      </c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81" t="s">
        <v>655</v>
      </c>
      <c r="Z28" s="5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s="12" customFormat="1" ht="51">
      <c r="A29" s="151" t="s">
        <v>66</v>
      </c>
      <c r="B29" s="151" t="s">
        <v>77</v>
      </c>
      <c r="C29" s="151" t="s">
        <v>78</v>
      </c>
      <c r="D29" s="151" t="s">
        <v>664</v>
      </c>
      <c r="E29" s="153">
        <v>2020051290035</v>
      </c>
      <c r="F29" s="151" t="s">
        <v>668</v>
      </c>
      <c r="G29" s="154" t="s">
        <v>42</v>
      </c>
      <c r="H29" s="155">
        <v>4</v>
      </c>
      <c r="I29" s="156" t="s">
        <v>422</v>
      </c>
      <c r="J29" s="190"/>
      <c r="K29" s="159"/>
      <c r="L29" s="159"/>
      <c r="M29" s="159"/>
      <c r="N29" s="164">
        <f>33026862+33026862</f>
        <v>66053724</v>
      </c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81" t="s">
        <v>655</v>
      </c>
      <c r="Z29" s="5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s="12" customFormat="1" ht="51">
      <c r="A30" s="151" t="s">
        <v>66</v>
      </c>
      <c r="B30" s="151" t="s">
        <v>77</v>
      </c>
      <c r="C30" s="151" t="s">
        <v>78</v>
      </c>
      <c r="D30" s="151" t="s">
        <v>664</v>
      </c>
      <c r="E30" s="153">
        <v>2020051290035</v>
      </c>
      <c r="F30" s="151" t="s">
        <v>668</v>
      </c>
      <c r="G30" s="154" t="s">
        <v>42</v>
      </c>
      <c r="H30" s="155">
        <v>4</v>
      </c>
      <c r="I30" s="156" t="s">
        <v>422</v>
      </c>
      <c r="J30" s="190"/>
      <c r="K30" s="159"/>
      <c r="L30" s="159"/>
      <c r="M30" s="159"/>
      <c r="N30" s="164">
        <v>5000000</v>
      </c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81" t="s">
        <v>655</v>
      </c>
      <c r="Z30" s="5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</row>
    <row r="31" spans="1:70" s="12" customFormat="1" ht="51">
      <c r="A31" s="151" t="s">
        <v>66</v>
      </c>
      <c r="B31" s="151" t="s">
        <v>77</v>
      </c>
      <c r="C31" s="151" t="s">
        <v>78</v>
      </c>
      <c r="D31" s="151" t="s">
        <v>664</v>
      </c>
      <c r="E31" s="153">
        <v>2020051290035</v>
      </c>
      <c r="F31" s="151" t="s">
        <v>668</v>
      </c>
      <c r="G31" s="154" t="s">
        <v>42</v>
      </c>
      <c r="H31" s="155">
        <v>4</v>
      </c>
      <c r="I31" s="156" t="s">
        <v>635</v>
      </c>
      <c r="J31" s="190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64">
        <v>2000000</v>
      </c>
      <c r="V31" s="159"/>
      <c r="W31" s="159"/>
      <c r="X31" s="159"/>
      <c r="Y31" s="81" t="s">
        <v>655</v>
      </c>
      <c r="Z31" s="5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s="12" customFormat="1" ht="51">
      <c r="A32" s="151" t="s">
        <v>66</v>
      </c>
      <c r="B32" s="151" t="s">
        <v>77</v>
      </c>
      <c r="C32" s="151" t="s">
        <v>78</v>
      </c>
      <c r="D32" s="151" t="s">
        <v>664</v>
      </c>
      <c r="E32" s="153">
        <v>2020051290035</v>
      </c>
      <c r="F32" s="151" t="s">
        <v>668</v>
      </c>
      <c r="G32" s="154" t="s">
        <v>42</v>
      </c>
      <c r="H32" s="155">
        <v>4</v>
      </c>
      <c r="I32" s="156" t="s">
        <v>669</v>
      </c>
      <c r="J32" s="190"/>
      <c r="K32" s="159"/>
      <c r="L32" s="159"/>
      <c r="M32" s="159"/>
      <c r="N32" s="164">
        <v>18000000</v>
      </c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81" t="s">
        <v>655</v>
      </c>
      <c r="Z32" s="5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s="12" customFormat="1" ht="76.5">
      <c r="A33" s="151" t="s">
        <v>66</v>
      </c>
      <c r="B33" s="151" t="s">
        <v>77</v>
      </c>
      <c r="C33" s="151" t="s">
        <v>78</v>
      </c>
      <c r="D33" s="151" t="s">
        <v>664</v>
      </c>
      <c r="E33" s="153">
        <v>2020051290035</v>
      </c>
      <c r="F33" s="151" t="s">
        <v>670</v>
      </c>
      <c r="G33" s="154" t="s">
        <v>42</v>
      </c>
      <c r="H33" s="155">
        <v>1</v>
      </c>
      <c r="I33" s="156" t="s">
        <v>422</v>
      </c>
      <c r="J33" s="190"/>
      <c r="K33" s="159"/>
      <c r="L33" s="159"/>
      <c r="M33" s="159"/>
      <c r="N33" s="164">
        <f>41527937/2</f>
        <v>20763968.5</v>
      </c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81" t="s">
        <v>655</v>
      </c>
      <c r="Z33" s="52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s="12" customFormat="1" ht="76.5">
      <c r="A34" s="151" t="s">
        <v>66</v>
      </c>
      <c r="B34" s="151" t="s">
        <v>77</v>
      </c>
      <c r="C34" s="151" t="s">
        <v>78</v>
      </c>
      <c r="D34" s="151" t="s">
        <v>664</v>
      </c>
      <c r="E34" s="153">
        <v>2020051290035</v>
      </c>
      <c r="F34" s="151" t="s">
        <v>670</v>
      </c>
      <c r="G34" s="154" t="s">
        <v>42</v>
      </c>
      <c r="H34" s="155">
        <v>1</v>
      </c>
      <c r="I34" s="156" t="s">
        <v>422</v>
      </c>
      <c r="J34" s="190"/>
      <c r="K34" s="159"/>
      <c r="L34" s="159"/>
      <c r="M34" s="159"/>
      <c r="N34" s="164">
        <v>41527937</v>
      </c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81" t="s">
        <v>655</v>
      </c>
      <c r="Z34" s="52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s="12" customFormat="1" ht="89.25">
      <c r="A35" s="151" t="s">
        <v>66</v>
      </c>
      <c r="B35" s="151" t="s">
        <v>77</v>
      </c>
      <c r="C35" s="151" t="s">
        <v>78</v>
      </c>
      <c r="D35" s="151" t="s">
        <v>79</v>
      </c>
      <c r="E35" s="153">
        <v>2020051290035</v>
      </c>
      <c r="F35" s="151" t="s">
        <v>671</v>
      </c>
      <c r="G35" s="154" t="s">
        <v>42</v>
      </c>
      <c r="H35" s="155">
        <v>1</v>
      </c>
      <c r="I35" s="156" t="s">
        <v>422</v>
      </c>
      <c r="J35" s="190"/>
      <c r="K35" s="159"/>
      <c r="L35" s="159"/>
      <c r="M35" s="159"/>
      <c r="N35" s="164">
        <v>24756248</v>
      </c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81" t="s">
        <v>655</v>
      </c>
      <c r="Z35" s="52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  <row r="36" spans="1:70" s="12" customFormat="1" ht="89.25">
      <c r="A36" s="151" t="s">
        <v>66</v>
      </c>
      <c r="B36" s="151" t="s">
        <v>77</v>
      </c>
      <c r="C36" s="151" t="s">
        <v>78</v>
      </c>
      <c r="D36" s="151" t="s">
        <v>79</v>
      </c>
      <c r="E36" s="153">
        <v>2020051290035</v>
      </c>
      <c r="F36" s="151" t="s">
        <v>671</v>
      </c>
      <c r="G36" s="154" t="s">
        <v>42</v>
      </c>
      <c r="H36" s="155">
        <v>1</v>
      </c>
      <c r="I36" s="156" t="s">
        <v>422</v>
      </c>
      <c r="J36" s="190"/>
      <c r="K36" s="159"/>
      <c r="L36" s="159"/>
      <c r="M36" s="159"/>
      <c r="N36" s="164">
        <f>41527937/2</f>
        <v>20763968.5</v>
      </c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81" t="s">
        <v>655</v>
      </c>
      <c r="Z36" s="52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</row>
    <row r="37" spans="1:70" s="12" customFormat="1" ht="63.75">
      <c r="A37" s="151" t="s">
        <v>66</v>
      </c>
      <c r="B37" s="151" t="s">
        <v>77</v>
      </c>
      <c r="C37" s="151" t="s">
        <v>78</v>
      </c>
      <c r="D37" s="151" t="s">
        <v>79</v>
      </c>
      <c r="E37" s="153">
        <v>2020051290035</v>
      </c>
      <c r="F37" s="151" t="s">
        <v>672</v>
      </c>
      <c r="G37" s="154" t="s">
        <v>42</v>
      </c>
      <c r="H37" s="155">
        <v>1</v>
      </c>
      <c r="I37" s="156" t="s">
        <v>482</v>
      </c>
      <c r="J37" s="190"/>
      <c r="K37" s="159"/>
      <c r="L37" s="159"/>
      <c r="M37" s="159"/>
      <c r="N37" s="164">
        <f>33977403+27021978</f>
        <v>60999381</v>
      </c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81" t="s">
        <v>655</v>
      </c>
      <c r="Z37" s="52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</row>
    <row r="38" spans="1:70" s="12" customFormat="1" ht="63.75">
      <c r="A38" s="151" t="s">
        <v>66</v>
      </c>
      <c r="B38" s="151" t="s">
        <v>77</v>
      </c>
      <c r="C38" s="151" t="s">
        <v>78</v>
      </c>
      <c r="D38" s="151" t="s">
        <v>79</v>
      </c>
      <c r="E38" s="153">
        <v>2020051290035</v>
      </c>
      <c r="F38" s="151" t="s">
        <v>672</v>
      </c>
      <c r="G38" s="154" t="s">
        <v>42</v>
      </c>
      <c r="H38" s="155">
        <v>1</v>
      </c>
      <c r="I38" s="156" t="s">
        <v>569</v>
      </c>
      <c r="J38" s="190"/>
      <c r="K38" s="159"/>
      <c r="L38" s="159"/>
      <c r="M38" s="159"/>
      <c r="N38" s="163"/>
      <c r="O38" s="159"/>
      <c r="P38" s="159"/>
      <c r="Q38" s="159"/>
      <c r="R38" s="159"/>
      <c r="S38" s="159"/>
      <c r="T38" s="159"/>
      <c r="U38" s="164">
        <v>58000000</v>
      </c>
      <c r="V38" s="159"/>
      <c r="W38" s="159"/>
      <c r="X38" s="159"/>
      <c r="Y38" s="81" t="s">
        <v>655</v>
      </c>
      <c r="Z38" s="52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</row>
    <row r="39" spans="1:70" s="12" customFormat="1" ht="63.75">
      <c r="A39" s="151" t="s">
        <v>66</v>
      </c>
      <c r="B39" s="151" t="s">
        <v>77</v>
      </c>
      <c r="C39" s="151" t="s">
        <v>78</v>
      </c>
      <c r="D39" s="151" t="s">
        <v>79</v>
      </c>
      <c r="E39" s="153">
        <v>2020051290035</v>
      </c>
      <c r="F39" s="151" t="s">
        <v>672</v>
      </c>
      <c r="G39" s="154" t="s">
        <v>42</v>
      </c>
      <c r="H39" s="155">
        <v>1</v>
      </c>
      <c r="I39" s="156" t="s">
        <v>482</v>
      </c>
      <c r="J39" s="190"/>
      <c r="K39" s="159"/>
      <c r="L39" s="159"/>
      <c r="M39" s="159"/>
      <c r="N39" s="164">
        <v>27021978</v>
      </c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81" t="s">
        <v>655</v>
      </c>
      <c r="Z39" s="52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 s="12" customFormat="1" ht="63.75">
      <c r="A40" s="151" t="s">
        <v>66</v>
      </c>
      <c r="B40" s="151" t="s">
        <v>77</v>
      </c>
      <c r="C40" s="151" t="s">
        <v>78</v>
      </c>
      <c r="D40" s="151" t="s">
        <v>79</v>
      </c>
      <c r="E40" s="153">
        <v>2020051290035</v>
      </c>
      <c r="F40" s="151" t="s">
        <v>672</v>
      </c>
      <c r="G40" s="154" t="s">
        <v>42</v>
      </c>
      <c r="H40" s="155">
        <v>1</v>
      </c>
      <c r="I40" s="156" t="s">
        <v>482</v>
      </c>
      <c r="J40" s="190"/>
      <c r="K40" s="159"/>
      <c r="L40" s="159"/>
      <c r="M40" s="159"/>
      <c r="N40" s="164">
        <v>20255112</v>
      </c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81" t="s">
        <v>655</v>
      </c>
      <c r="Z40" s="52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</row>
    <row r="41" spans="1:70" s="12" customFormat="1" ht="63.75">
      <c r="A41" s="151" t="s">
        <v>66</v>
      </c>
      <c r="B41" s="151" t="s">
        <v>77</v>
      </c>
      <c r="C41" s="151" t="s">
        <v>78</v>
      </c>
      <c r="D41" s="151" t="s">
        <v>79</v>
      </c>
      <c r="E41" s="153">
        <v>2020051290035</v>
      </c>
      <c r="F41" s="151" t="s">
        <v>672</v>
      </c>
      <c r="G41" s="154" t="s">
        <v>42</v>
      </c>
      <c r="H41" s="155">
        <v>1</v>
      </c>
      <c r="I41" s="156" t="s">
        <v>482</v>
      </c>
      <c r="J41" s="190"/>
      <c r="K41" s="159"/>
      <c r="L41" s="159"/>
      <c r="M41" s="159"/>
      <c r="N41" s="164">
        <v>27021978</v>
      </c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81" t="s">
        <v>655</v>
      </c>
      <c r="Z41" s="52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</row>
    <row r="42" spans="1:70" s="12" customFormat="1" ht="63.75">
      <c r="A42" s="151" t="s">
        <v>66</v>
      </c>
      <c r="B42" s="151" t="s">
        <v>77</v>
      </c>
      <c r="C42" s="151" t="s">
        <v>78</v>
      </c>
      <c r="D42" s="151" t="s">
        <v>79</v>
      </c>
      <c r="E42" s="153">
        <v>2020051290035</v>
      </c>
      <c r="F42" s="151" t="s">
        <v>672</v>
      </c>
      <c r="G42" s="154" t="s">
        <v>42</v>
      </c>
      <c r="H42" s="155">
        <v>1</v>
      </c>
      <c r="I42" s="156" t="s">
        <v>482</v>
      </c>
      <c r="J42" s="190"/>
      <c r="K42" s="159"/>
      <c r="L42" s="159"/>
      <c r="M42" s="159"/>
      <c r="N42" s="164">
        <v>17506891.5</v>
      </c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81" t="s">
        <v>655</v>
      </c>
      <c r="Z42" s="52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 s="12" customFormat="1" ht="63.75">
      <c r="A43" s="151" t="s">
        <v>66</v>
      </c>
      <c r="B43" s="151" t="s">
        <v>77</v>
      </c>
      <c r="C43" s="151" t="s">
        <v>78</v>
      </c>
      <c r="D43" s="151" t="s">
        <v>79</v>
      </c>
      <c r="E43" s="153">
        <v>2020051290035</v>
      </c>
      <c r="F43" s="151" t="s">
        <v>672</v>
      </c>
      <c r="G43" s="154" t="s">
        <v>42</v>
      </c>
      <c r="H43" s="155">
        <v>1</v>
      </c>
      <c r="I43" s="156" t="s">
        <v>673</v>
      </c>
      <c r="J43" s="190"/>
      <c r="K43" s="159"/>
      <c r="L43" s="159"/>
      <c r="M43" s="159"/>
      <c r="N43" s="163"/>
      <c r="O43" s="159"/>
      <c r="P43" s="159"/>
      <c r="Q43" s="159"/>
      <c r="R43" s="159"/>
      <c r="S43" s="159"/>
      <c r="T43" s="159"/>
      <c r="U43" s="164">
        <v>60000000</v>
      </c>
      <c r="V43" s="159"/>
      <c r="W43" s="159"/>
      <c r="X43" s="159"/>
      <c r="Y43" s="81" t="s">
        <v>655</v>
      </c>
      <c r="Z43" s="52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</row>
    <row r="44" spans="1:70" s="12" customFormat="1" ht="63.75">
      <c r="A44" s="151" t="s">
        <v>66</v>
      </c>
      <c r="B44" s="151" t="s">
        <v>77</v>
      </c>
      <c r="C44" s="151" t="s">
        <v>78</v>
      </c>
      <c r="D44" s="151" t="s">
        <v>79</v>
      </c>
      <c r="E44" s="153">
        <v>2020051290036</v>
      </c>
      <c r="F44" s="151" t="s">
        <v>672</v>
      </c>
      <c r="G44" s="154" t="s">
        <v>42</v>
      </c>
      <c r="H44" s="155">
        <v>1</v>
      </c>
      <c r="I44" s="156" t="s">
        <v>482</v>
      </c>
      <c r="J44" s="190"/>
      <c r="K44" s="159"/>
      <c r="L44" s="159"/>
      <c r="M44" s="159"/>
      <c r="N44" s="164">
        <v>27021978</v>
      </c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81" t="s">
        <v>655</v>
      </c>
      <c r="Z44" s="52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</row>
    <row r="45" spans="1:70" s="12" customFormat="1" ht="63.75">
      <c r="A45" s="151" t="s">
        <v>66</v>
      </c>
      <c r="B45" s="151" t="s">
        <v>77</v>
      </c>
      <c r="C45" s="151" t="s">
        <v>78</v>
      </c>
      <c r="D45" s="151" t="s">
        <v>79</v>
      </c>
      <c r="E45" s="153">
        <v>2020051290036</v>
      </c>
      <c r="F45" s="151" t="s">
        <v>674</v>
      </c>
      <c r="G45" s="154" t="s">
        <v>42</v>
      </c>
      <c r="H45" s="155">
        <v>1</v>
      </c>
      <c r="I45" s="156" t="s">
        <v>482</v>
      </c>
      <c r="J45" s="190"/>
      <c r="K45" s="159"/>
      <c r="L45" s="159"/>
      <c r="M45" s="159"/>
      <c r="N45" s="164">
        <v>12584223.333333334</v>
      </c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81" t="s">
        <v>655</v>
      </c>
      <c r="Z45" s="52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</row>
    <row r="46" spans="1:70" s="12" customFormat="1" ht="76.5">
      <c r="A46" s="151" t="s">
        <v>66</v>
      </c>
      <c r="B46" s="151" t="s">
        <v>77</v>
      </c>
      <c r="C46" s="151" t="s">
        <v>78</v>
      </c>
      <c r="D46" s="151" t="s">
        <v>79</v>
      </c>
      <c r="E46" s="153">
        <v>2020051290036</v>
      </c>
      <c r="F46" s="151" t="s">
        <v>675</v>
      </c>
      <c r="G46" s="154" t="s">
        <v>42</v>
      </c>
      <c r="H46" s="155">
        <v>0.5</v>
      </c>
      <c r="I46" s="156" t="s">
        <v>482</v>
      </c>
      <c r="J46" s="190"/>
      <c r="K46" s="159"/>
      <c r="L46" s="159"/>
      <c r="M46" s="159"/>
      <c r="N46" s="164">
        <f>42352029/2</f>
        <v>21176014.5</v>
      </c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81" t="s">
        <v>655</v>
      </c>
      <c r="Z46" s="52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</row>
    <row r="47" spans="1:70" s="12" customFormat="1" ht="76.5">
      <c r="A47" s="151" t="s">
        <v>66</v>
      </c>
      <c r="B47" s="151" t="s">
        <v>77</v>
      </c>
      <c r="C47" s="151" t="s">
        <v>78</v>
      </c>
      <c r="D47" s="151" t="s">
        <v>79</v>
      </c>
      <c r="E47" s="153">
        <v>2020051290036</v>
      </c>
      <c r="F47" s="151" t="s">
        <v>675</v>
      </c>
      <c r="G47" s="154" t="s">
        <v>42</v>
      </c>
      <c r="H47" s="155">
        <v>0.5</v>
      </c>
      <c r="I47" s="156" t="s">
        <v>669</v>
      </c>
      <c r="J47" s="190"/>
      <c r="K47" s="159"/>
      <c r="L47" s="159"/>
      <c r="M47" s="159"/>
      <c r="N47" s="164">
        <v>20000000</v>
      </c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81" t="s">
        <v>655</v>
      </c>
      <c r="Z47" s="52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</row>
    <row r="48" spans="1:70" s="12" customFormat="1" ht="76.5">
      <c r="A48" s="151" t="s">
        <v>66</v>
      </c>
      <c r="B48" s="151" t="s">
        <v>77</v>
      </c>
      <c r="C48" s="151" t="s">
        <v>78</v>
      </c>
      <c r="D48" s="151" t="s">
        <v>79</v>
      </c>
      <c r="E48" s="153">
        <v>2020051290036</v>
      </c>
      <c r="F48" s="151" t="s">
        <v>675</v>
      </c>
      <c r="G48" s="154" t="s">
        <v>42</v>
      </c>
      <c r="H48" s="155">
        <v>0.5</v>
      </c>
      <c r="I48" s="156" t="s">
        <v>482</v>
      </c>
      <c r="J48" s="190"/>
      <c r="K48" s="159"/>
      <c r="L48" s="159"/>
      <c r="M48" s="159"/>
      <c r="N48" s="164">
        <v>21176014.5</v>
      </c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81" t="s">
        <v>655</v>
      </c>
      <c r="Z48" s="52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</row>
    <row r="49" spans="1:70" s="12" customFormat="1" ht="76.5">
      <c r="A49" s="151" t="s">
        <v>66</v>
      </c>
      <c r="B49" s="151" t="s">
        <v>77</v>
      </c>
      <c r="C49" s="151" t="s">
        <v>78</v>
      </c>
      <c r="D49" s="151" t="s">
        <v>79</v>
      </c>
      <c r="E49" s="153">
        <v>2020051290036</v>
      </c>
      <c r="F49" s="151" t="s">
        <v>675</v>
      </c>
      <c r="G49" s="154" t="s">
        <v>42</v>
      </c>
      <c r="H49" s="155">
        <v>0.5</v>
      </c>
      <c r="I49" s="156" t="s">
        <v>482</v>
      </c>
      <c r="J49" s="190"/>
      <c r="K49" s="159"/>
      <c r="L49" s="159"/>
      <c r="M49" s="159"/>
      <c r="N49" s="164">
        <v>12584223.333333334</v>
      </c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81" t="s">
        <v>655</v>
      </c>
      <c r="Z49" s="52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</row>
    <row r="50" spans="1:70" s="12" customFormat="1" ht="76.5">
      <c r="A50" s="151" t="s">
        <v>66</v>
      </c>
      <c r="B50" s="151" t="s">
        <v>77</v>
      </c>
      <c r="C50" s="151" t="s">
        <v>78</v>
      </c>
      <c r="D50" s="151" t="s">
        <v>79</v>
      </c>
      <c r="E50" s="153">
        <v>2020051290036</v>
      </c>
      <c r="F50" s="151" t="s">
        <v>675</v>
      </c>
      <c r="G50" s="154" t="s">
        <v>42</v>
      </c>
      <c r="H50" s="155">
        <v>0.5</v>
      </c>
      <c r="I50" s="156" t="s">
        <v>482</v>
      </c>
      <c r="J50" s="190"/>
      <c r="K50" s="159"/>
      <c r="L50" s="159"/>
      <c r="M50" s="159"/>
      <c r="N50" s="164">
        <v>12584223.333333334</v>
      </c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81" t="s">
        <v>655</v>
      </c>
      <c r="Z50" s="52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</row>
    <row r="51" spans="1:70" s="12" customFormat="1" ht="63.75">
      <c r="A51" s="151" t="s">
        <v>66</v>
      </c>
      <c r="B51" s="151" t="s">
        <v>319</v>
      </c>
      <c r="C51" s="151" t="s">
        <v>676</v>
      </c>
      <c r="D51" s="151" t="s">
        <v>652</v>
      </c>
      <c r="E51" s="153">
        <v>2020051290036</v>
      </c>
      <c r="F51" s="151" t="s">
        <v>677</v>
      </c>
      <c r="G51" s="154" t="s">
        <v>42</v>
      </c>
      <c r="H51" s="155">
        <v>4</v>
      </c>
      <c r="I51" s="156" t="s">
        <v>678</v>
      </c>
      <c r="J51" s="190"/>
      <c r="K51" s="159"/>
      <c r="L51" s="159"/>
      <c r="M51" s="159"/>
      <c r="N51" s="163"/>
      <c r="O51" s="159"/>
      <c r="P51" s="159"/>
      <c r="Q51" s="159"/>
      <c r="R51" s="159"/>
      <c r="S51" s="159"/>
      <c r="T51" s="159"/>
      <c r="U51" s="159"/>
      <c r="V51" s="164">
        <v>70113427</v>
      </c>
      <c r="W51" s="159"/>
      <c r="X51" s="159"/>
      <c r="Y51" s="81" t="s">
        <v>655</v>
      </c>
      <c r="Z51" s="52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</row>
    <row r="52" spans="1:70" s="12" customFormat="1" ht="63.75">
      <c r="A52" s="151" t="s">
        <v>66</v>
      </c>
      <c r="B52" s="151" t="s">
        <v>319</v>
      </c>
      <c r="C52" s="151" t="s">
        <v>676</v>
      </c>
      <c r="D52" s="151" t="s">
        <v>652</v>
      </c>
      <c r="E52" s="153">
        <v>2020051290036</v>
      </c>
      <c r="F52" s="151" t="s">
        <v>677</v>
      </c>
      <c r="G52" s="154" t="s">
        <v>42</v>
      </c>
      <c r="H52" s="155">
        <v>4</v>
      </c>
      <c r="I52" s="156" t="s">
        <v>678</v>
      </c>
      <c r="J52" s="190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64">
        <v>70113427</v>
      </c>
      <c r="W52" s="159"/>
      <c r="X52" s="159"/>
      <c r="Y52" s="81" t="s">
        <v>655</v>
      </c>
      <c r="Z52" s="52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</row>
    <row r="53" spans="1:70" s="12" customFormat="1" ht="63.75">
      <c r="A53" s="151" t="s">
        <v>66</v>
      </c>
      <c r="B53" s="151" t="s">
        <v>319</v>
      </c>
      <c r="C53" s="151" t="s">
        <v>676</v>
      </c>
      <c r="D53" s="151" t="s">
        <v>652</v>
      </c>
      <c r="E53" s="153">
        <v>2020051290036</v>
      </c>
      <c r="F53" s="151" t="s">
        <v>679</v>
      </c>
      <c r="G53" s="154" t="s">
        <v>42</v>
      </c>
      <c r="H53" s="155">
        <v>1</v>
      </c>
      <c r="I53" s="156" t="s">
        <v>680</v>
      </c>
      <c r="J53" s="190"/>
      <c r="K53" s="159"/>
      <c r="L53" s="159"/>
      <c r="M53" s="159"/>
      <c r="N53" s="163"/>
      <c r="O53" s="159"/>
      <c r="P53" s="159"/>
      <c r="Q53" s="159"/>
      <c r="R53" s="159"/>
      <c r="S53" s="159"/>
      <c r="T53" s="159"/>
      <c r="U53" s="159"/>
      <c r="V53" s="164">
        <v>10000000</v>
      </c>
      <c r="W53" s="159"/>
      <c r="X53" s="159"/>
      <c r="Y53" s="81" t="s">
        <v>655</v>
      </c>
      <c r="Z53" s="52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</row>
    <row r="54" spans="1:70" s="12" customFormat="1" ht="63.75">
      <c r="A54" s="151" t="s">
        <v>66</v>
      </c>
      <c r="B54" s="151" t="s">
        <v>319</v>
      </c>
      <c r="C54" s="151" t="s">
        <v>676</v>
      </c>
      <c r="D54" s="151" t="s">
        <v>652</v>
      </c>
      <c r="E54" s="153">
        <v>2020051290036</v>
      </c>
      <c r="F54" s="151" t="s">
        <v>681</v>
      </c>
      <c r="G54" s="154" t="s">
        <v>42</v>
      </c>
      <c r="H54" s="155">
        <v>28</v>
      </c>
      <c r="I54" s="156" t="s">
        <v>678</v>
      </c>
      <c r="J54" s="190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64">
        <v>15012210</v>
      </c>
      <c r="W54" s="159"/>
      <c r="X54" s="159"/>
      <c r="Y54" s="81" t="s">
        <v>655</v>
      </c>
      <c r="Z54" s="52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</row>
    <row r="55" spans="1:70" s="12" customFormat="1" ht="63.75">
      <c r="A55" s="151" t="s">
        <v>66</v>
      </c>
      <c r="B55" s="151" t="s">
        <v>319</v>
      </c>
      <c r="C55" s="151" t="s">
        <v>676</v>
      </c>
      <c r="D55" s="151" t="s">
        <v>652</v>
      </c>
      <c r="E55" s="153">
        <v>2020051290036</v>
      </c>
      <c r="F55" s="151" t="s">
        <v>681</v>
      </c>
      <c r="G55" s="154" t="s">
        <v>42</v>
      </c>
      <c r="H55" s="155">
        <v>28</v>
      </c>
      <c r="I55" s="156" t="s">
        <v>678</v>
      </c>
      <c r="J55" s="190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64">
        <v>45012210</v>
      </c>
      <c r="W55" s="159"/>
      <c r="X55" s="159"/>
      <c r="Y55" s="81" t="s">
        <v>655</v>
      </c>
      <c r="Z55" s="52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</row>
    <row r="56" spans="1:70" s="12" customFormat="1" ht="89.25">
      <c r="A56" s="151" t="s">
        <v>66</v>
      </c>
      <c r="B56" s="151" t="s">
        <v>319</v>
      </c>
      <c r="C56" s="151" t="s">
        <v>682</v>
      </c>
      <c r="D56" s="151" t="s">
        <v>652</v>
      </c>
      <c r="E56" s="153">
        <v>2020051290036</v>
      </c>
      <c r="F56" s="151" t="s">
        <v>683</v>
      </c>
      <c r="G56" s="154" t="s">
        <v>42</v>
      </c>
      <c r="H56" s="155">
        <v>2</v>
      </c>
      <c r="I56" s="156" t="s">
        <v>684</v>
      </c>
      <c r="J56" s="190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64">
        <v>20000000</v>
      </c>
      <c r="W56" s="159"/>
      <c r="X56" s="159"/>
      <c r="Y56" s="81" t="s">
        <v>655</v>
      </c>
      <c r="Z56" s="52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s="12" customFormat="1" ht="89.25">
      <c r="A57" s="151" t="s">
        <v>66</v>
      </c>
      <c r="B57" s="151" t="s">
        <v>319</v>
      </c>
      <c r="C57" s="151" t="s">
        <v>682</v>
      </c>
      <c r="D57" s="151" t="s">
        <v>652</v>
      </c>
      <c r="E57" s="153">
        <v>2020051290036</v>
      </c>
      <c r="F57" s="151" t="s">
        <v>683</v>
      </c>
      <c r="G57" s="154" t="s">
        <v>42</v>
      </c>
      <c r="H57" s="155">
        <v>2</v>
      </c>
      <c r="I57" s="156" t="s">
        <v>684</v>
      </c>
      <c r="J57" s="190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64">
        <v>20000000</v>
      </c>
      <c r="W57" s="159"/>
      <c r="X57" s="159"/>
      <c r="Y57" s="81" t="s">
        <v>655</v>
      </c>
      <c r="Z57" s="52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</row>
    <row r="58" spans="1:70" s="12" customFormat="1" ht="89.25">
      <c r="A58" s="151" t="s">
        <v>66</v>
      </c>
      <c r="B58" s="151" t="s">
        <v>319</v>
      </c>
      <c r="C58" s="151" t="s">
        <v>682</v>
      </c>
      <c r="D58" s="151" t="s">
        <v>652</v>
      </c>
      <c r="E58" s="153">
        <v>2020051290036</v>
      </c>
      <c r="F58" s="151" t="s">
        <v>683</v>
      </c>
      <c r="G58" s="154" t="s">
        <v>42</v>
      </c>
      <c r="H58" s="155">
        <v>2</v>
      </c>
      <c r="I58" s="156" t="s">
        <v>684</v>
      </c>
      <c r="J58" s="190"/>
      <c r="K58" s="159"/>
      <c r="L58" s="159"/>
      <c r="M58" s="159"/>
      <c r="N58" s="163"/>
      <c r="O58" s="159"/>
      <c r="P58" s="159"/>
      <c r="Q58" s="159"/>
      <c r="R58" s="159"/>
      <c r="S58" s="159"/>
      <c r="T58" s="159"/>
      <c r="U58" s="159"/>
      <c r="V58" s="164">
        <v>20000000</v>
      </c>
      <c r="W58" s="159"/>
      <c r="X58" s="159"/>
      <c r="Y58" s="81" t="s">
        <v>655</v>
      </c>
      <c r="Z58" s="52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</row>
    <row r="59" spans="1:70" s="12" customFormat="1" ht="63.75">
      <c r="A59" s="151" t="s">
        <v>66</v>
      </c>
      <c r="B59" s="151" t="s">
        <v>319</v>
      </c>
      <c r="C59" s="151" t="s">
        <v>685</v>
      </c>
      <c r="D59" s="151" t="s">
        <v>652</v>
      </c>
      <c r="E59" s="153">
        <v>2020051290036</v>
      </c>
      <c r="F59" s="151" t="s">
        <v>686</v>
      </c>
      <c r="G59" s="154" t="s">
        <v>42</v>
      </c>
      <c r="H59" s="155">
        <v>2</v>
      </c>
      <c r="I59" s="156" t="s">
        <v>687</v>
      </c>
      <c r="J59" s="190"/>
      <c r="K59" s="159"/>
      <c r="L59" s="159"/>
      <c r="M59" s="159"/>
      <c r="N59" s="163"/>
      <c r="O59" s="159"/>
      <c r="P59" s="159"/>
      <c r="Q59" s="159"/>
      <c r="R59" s="159"/>
      <c r="S59" s="159"/>
      <c r="T59" s="159"/>
      <c r="U59" s="159"/>
      <c r="V59" s="164">
        <v>8750000</v>
      </c>
      <c r="W59" s="159"/>
      <c r="X59" s="159"/>
      <c r="Y59" s="81" t="s">
        <v>655</v>
      </c>
      <c r="Z59" s="52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</row>
    <row r="60" spans="1:70" s="12" customFormat="1" ht="63.75">
      <c r="A60" s="151" t="s">
        <v>66</v>
      </c>
      <c r="B60" s="151" t="s">
        <v>319</v>
      </c>
      <c r="C60" s="151" t="s">
        <v>685</v>
      </c>
      <c r="D60" s="151" t="s">
        <v>652</v>
      </c>
      <c r="E60" s="153">
        <v>2020051290036</v>
      </c>
      <c r="F60" s="151" t="s">
        <v>686</v>
      </c>
      <c r="G60" s="154" t="s">
        <v>42</v>
      </c>
      <c r="H60" s="155">
        <v>2</v>
      </c>
      <c r="I60" s="156" t="s">
        <v>687</v>
      </c>
      <c r="J60" s="190"/>
      <c r="K60" s="159"/>
      <c r="L60" s="159"/>
      <c r="M60" s="159"/>
      <c r="N60" s="163"/>
      <c r="O60" s="159"/>
      <c r="P60" s="159"/>
      <c r="Q60" s="159"/>
      <c r="R60" s="159"/>
      <c r="S60" s="159"/>
      <c r="T60" s="159"/>
      <c r="U60" s="159"/>
      <c r="V60" s="164">
        <v>8750000</v>
      </c>
      <c r="W60" s="159"/>
      <c r="X60" s="159"/>
      <c r="Y60" s="81" t="s">
        <v>655</v>
      </c>
      <c r="Z60" s="52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</row>
    <row r="61" spans="1:70" s="12" customFormat="1" ht="63.75">
      <c r="A61" s="151" t="s">
        <v>66</v>
      </c>
      <c r="B61" s="151" t="s">
        <v>319</v>
      </c>
      <c r="C61" s="151" t="s">
        <v>685</v>
      </c>
      <c r="D61" s="151" t="s">
        <v>652</v>
      </c>
      <c r="E61" s="153">
        <v>2020051290036</v>
      </c>
      <c r="F61" s="151" t="s">
        <v>686</v>
      </c>
      <c r="G61" s="154" t="s">
        <v>42</v>
      </c>
      <c r="H61" s="155">
        <v>2</v>
      </c>
      <c r="I61" s="156" t="s">
        <v>687</v>
      </c>
      <c r="J61" s="190"/>
      <c r="K61" s="159"/>
      <c r="L61" s="159"/>
      <c r="M61" s="159"/>
      <c r="N61" s="163"/>
      <c r="O61" s="159"/>
      <c r="P61" s="159"/>
      <c r="Q61" s="159"/>
      <c r="R61" s="159"/>
      <c r="S61" s="159"/>
      <c r="T61" s="159"/>
      <c r="U61" s="159"/>
      <c r="V61" s="164">
        <v>8750000</v>
      </c>
      <c r="W61" s="159"/>
      <c r="X61" s="159"/>
      <c r="Y61" s="81" t="s">
        <v>655</v>
      </c>
      <c r="Z61" s="52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</row>
    <row r="62" spans="1:70" s="12" customFormat="1" ht="63.75">
      <c r="A62" s="151" t="s">
        <v>66</v>
      </c>
      <c r="B62" s="151" t="s">
        <v>319</v>
      </c>
      <c r="C62" s="151" t="s">
        <v>685</v>
      </c>
      <c r="D62" s="151" t="s">
        <v>652</v>
      </c>
      <c r="E62" s="153">
        <v>2020051290036</v>
      </c>
      <c r="F62" s="151" t="s">
        <v>686</v>
      </c>
      <c r="G62" s="154" t="s">
        <v>42</v>
      </c>
      <c r="H62" s="155">
        <v>2</v>
      </c>
      <c r="I62" s="156" t="s">
        <v>687</v>
      </c>
      <c r="J62" s="190"/>
      <c r="K62" s="159"/>
      <c r="L62" s="159"/>
      <c r="M62" s="159"/>
      <c r="N62" s="163"/>
      <c r="O62" s="159"/>
      <c r="P62" s="159"/>
      <c r="Q62" s="159"/>
      <c r="R62" s="159"/>
      <c r="S62" s="159"/>
      <c r="T62" s="159"/>
      <c r="U62" s="159"/>
      <c r="V62" s="164">
        <v>8750000</v>
      </c>
      <c r="W62" s="159"/>
      <c r="X62" s="159"/>
      <c r="Y62" s="81" t="s">
        <v>655</v>
      </c>
      <c r="Z62" s="52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</row>
    <row r="63" spans="1:70" s="12" customFormat="1" ht="63.75">
      <c r="A63" s="151" t="s">
        <v>66</v>
      </c>
      <c r="B63" s="151" t="s">
        <v>319</v>
      </c>
      <c r="C63" s="151" t="s">
        <v>688</v>
      </c>
      <c r="D63" s="151" t="s">
        <v>652</v>
      </c>
      <c r="E63" s="153">
        <v>2020051290038</v>
      </c>
      <c r="F63" s="151" t="s">
        <v>689</v>
      </c>
      <c r="G63" s="154" t="s">
        <v>42</v>
      </c>
      <c r="H63" s="155">
        <v>1</v>
      </c>
      <c r="I63" s="156" t="s">
        <v>654</v>
      </c>
      <c r="J63" s="190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64">
        <v>12500000</v>
      </c>
      <c r="W63" s="159"/>
      <c r="X63" s="159"/>
      <c r="Y63" s="81" t="s">
        <v>655</v>
      </c>
      <c r="Z63" s="52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</row>
    <row r="64" spans="1:70" s="12" customFormat="1" ht="63.75">
      <c r="A64" s="151" t="s">
        <v>66</v>
      </c>
      <c r="B64" s="151" t="s">
        <v>319</v>
      </c>
      <c r="C64" s="151" t="s">
        <v>690</v>
      </c>
      <c r="D64" s="151" t="s">
        <v>652</v>
      </c>
      <c r="E64" s="153">
        <v>2020051290038</v>
      </c>
      <c r="F64" s="151" t="s">
        <v>691</v>
      </c>
      <c r="G64" s="154" t="s">
        <v>42</v>
      </c>
      <c r="H64" s="155">
        <v>1</v>
      </c>
      <c r="I64" s="156" t="s">
        <v>678</v>
      </c>
      <c r="J64" s="190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64">
        <v>5000000</v>
      </c>
      <c r="W64" s="159"/>
      <c r="X64" s="159"/>
      <c r="Y64" s="81" t="s">
        <v>655</v>
      </c>
      <c r="Z64" s="52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</row>
    <row r="65" spans="1:70" s="12" customFormat="1" ht="63.75">
      <c r="A65" s="151" t="s">
        <v>66</v>
      </c>
      <c r="B65" s="151" t="s">
        <v>319</v>
      </c>
      <c r="C65" s="151" t="s">
        <v>690</v>
      </c>
      <c r="D65" s="151" t="s">
        <v>652</v>
      </c>
      <c r="E65" s="153">
        <v>2020051290038</v>
      </c>
      <c r="F65" s="151" t="s">
        <v>691</v>
      </c>
      <c r="G65" s="154" t="s">
        <v>42</v>
      </c>
      <c r="H65" s="155">
        <v>1</v>
      </c>
      <c r="I65" s="156" t="s">
        <v>678</v>
      </c>
      <c r="J65" s="190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64">
        <v>5000000</v>
      </c>
      <c r="W65" s="159"/>
      <c r="X65" s="159"/>
      <c r="Y65" s="81" t="s">
        <v>655</v>
      </c>
      <c r="Z65" s="52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</row>
    <row r="66" spans="1:70" s="12" customFormat="1" ht="63.75">
      <c r="A66" s="151" t="s">
        <v>66</v>
      </c>
      <c r="B66" s="151" t="s">
        <v>319</v>
      </c>
      <c r="C66" s="151" t="s">
        <v>690</v>
      </c>
      <c r="D66" s="151" t="s">
        <v>652</v>
      </c>
      <c r="E66" s="153">
        <v>2020051290038</v>
      </c>
      <c r="F66" s="151" t="s">
        <v>691</v>
      </c>
      <c r="G66" s="154" t="s">
        <v>42</v>
      </c>
      <c r="H66" s="155">
        <v>1</v>
      </c>
      <c r="I66" s="156" t="s">
        <v>692</v>
      </c>
      <c r="J66" s="190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64">
        <v>5000000</v>
      </c>
      <c r="W66" s="159"/>
      <c r="X66" s="159"/>
      <c r="Y66" s="81" t="s">
        <v>655</v>
      </c>
      <c r="Z66" s="52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</row>
    <row r="67" spans="1:70" s="12" customFormat="1" ht="63.75">
      <c r="A67" s="151" t="s">
        <v>66</v>
      </c>
      <c r="B67" s="151" t="s">
        <v>319</v>
      </c>
      <c r="C67" s="151" t="s">
        <v>690</v>
      </c>
      <c r="D67" s="151" t="s">
        <v>652</v>
      </c>
      <c r="E67" s="153">
        <v>2020051290038</v>
      </c>
      <c r="F67" s="151" t="s">
        <v>691</v>
      </c>
      <c r="G67" s="154" t="s">
        <v>42</v>
      </c>
      <c r="H67" s="155">
        <v>1</v>
      </c>
      <c r="I67" s="156" t="s">
        <v>693</v>
      </c>
      <c r="J67" s="190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64">
        <v>10175200</v>
      </c>
      <c r="W67" s="159"/>
      <c r="X67" s="159"/>
      <c r="Y67" s="81" t="s">
        <v>655</v>
      </c>
      <c r="Z67" s="52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</row>
    <row r="68" spans="1:70" s="12" customFormat="1" ht="63.75">
      <c r="A68" s="151" t="s">
        <v>66</v>
      </c>
      <c r="B68" s="151" t="s">
        <v>319</v>
      </c>
      <c r="C68" s="151" t="s">
        <v>694</v>
      </c>
      <c r="D68" s="151" t="s">
        <v>652</v>
      </c>
      <c r="E68" s="153">
        <v>2020051290038</v>
      </c>
      <c r="F68" s="151" t="s">
        <v>695</v>
      </c>
      <c r="G68" s="154" t="s">
        <v>42</v>
      </c>
      <c r="H68" s="155">
        <v>1</v>
      </c>
      <c r="I68" s="156" t="s">
        <v>696</v>
      </c>
      <c r="J68" s="190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64">
        <v>3000000</v>
      </c>
      <c r="W68" s="159"/>
      <c r="X68" s="159"/>
      <c r="Y68" s="81" t="s">
        <v>655</v>
      </c>
      <c r="Z68" s="52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</row>
    <row r="69" spans="1:70" s="12" customFormat="1" ht="63.75">
      <c r="A69" s="151" t="s">
        <v>66</v>
      </c>
      <c r="B69" s="151" t="s">
        <v>319</v>
      </c>
      <c r="C69" s="151" t="s">
        <v>697</v>
      </c>
      <c r="D69" s="151" t="s">
        <v>652</v>
      </c>
      <c r="E69" s="153">
        <v>2020051290038</v>
      </c>
      <c r="F69" s="151" t="s">
        <v>698</v>
      </c>
      <c r="G69" s="154" t="s">
        <v>42</v>
      </c>
      <c r="H69" s="155">
        <v>1</v>
      </c>
      <c r="I69" s="156" t="s">
        <v>678</v>
      </c>
      <c r="J69" s="190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64">
        <v>8500000</v>
      </c>
      <c r="W69" s="159"/>
      <c r="X69" s="159"/>
      <c r="Y69" s="81" t="s">
        <v>655</v>
      </c>
      <c r="Z69" s="52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</row>
    <row r="70" spans="1:70" s="12" customFormat="1" ht="63.75">
      <c r="A70" s="151" t="s">
        <v>66</v>
      </c>
      <c r="B70" s="151" t="s">
        <v>319</v>
      </c>
      <c r="C70" s="151" t="s">
        <v>697</v>
      </c>
      <c r="D70" s="151" t="s">
        <v>652</v>
      </c>
      <c r="E70" s="153">
        <v>2020051290038</v>
      </c>
      <c r="F70" s="151" t="s">
        <v>698</v>
      </c>
      <c r="G70" s="154" t="s">
        <v>42</v>
      </c>
      <c r="H70" s="155">
        <v>1</v>
      </c>
      <c r="I70" s="156" t="s">
        <v>699</v>
      </c>
      <c r="J70" s="190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64">
        <v>18000000</v>
      </c>
      <c r="W70" s="159"/>
      <c r="X70" s="159"/>
      <c r="Y70" s="81" t="s">
        <v>655</v>
      </c>
      <c r="Z70" s="52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</row>
    <row r="71" spans="1:70" s="12" customFormat="1" ht="63.75">
      <c r="A71" s="151" t="s">
        <v>66</v>
      </c>
      <c r="B71" s="151" t="s">
        <v>319</v>
      </c>
      <c r="C71" s="151" t="s">
        <v>697</v>
      </c>
      <c r="D71" s="151" t="s">
        <v>652</v>
      </c>
      <c r="E71" s="153">
        <v>2020051290038</v>
      </c>
      <c r="F71" s="151" t="s">
        <v>698</v>
      </c>
      <c r="G71" s="154" t="s">
        <v>42</v>
      </c>
      <c r="H71" s="155">
        <v>1</v>
      </c>
      <c r="I71" s="156" t="s">
        <v>699</v>
      </c>
      <c r="J71" s="190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64">
        <v>16000000</v>
      </c>
      <c r="W71" s="159"/>
      <c r="X71" s="159"/>
      <c r="Y71" s="81" t="s">
        <v>655</v>
      </c>
      <c r="Z71" s="52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</row>
    <row r="72" spans="1:70" s="12" customFormat="1" ht="63.75">
      <c r="A72" s="151" t="s">
        <v>66</v>
      </c>
      <c r="B72" s="151" t="s">
        <v>319</v>
      </c>
      <c r="C72" s="151" t="s">
        <v>697</v>
      </c>
      <c r="D72" s="151" t="s">
        <v>652</v>
      </c>
      <c r="E72" s="153">
        <v>2020051290038</v>
      </c>
      <c r="F72" s="151" t="s">
        <v>700</v>
      </c>
      <c r="G72" s="154" t="s">
        <v>42</v>
      </c>
      <c r="H72" s="155">
        <v>312</v>
      </c>
      <c r="I72" s="156" t="s">
        <v>701</v>
      </c>
      <c r="J72" s="190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64">
        <v>8966259</v>
      </c>
      <c r="W72" s="159"/>
      <c r="X72" s="159"/>
      <c r="Y72" s="81" t="s">
        <v>655</v>
      </c>
      <c r="Z72" s="52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</row>
    <row r="73" spans="1:70" s="12" customFormat="1" ht="63.75">
      <c r="A73" s="151" t="s">
        <v>66</v>
      </c>
      <c r="B73" s="151" t="s">
        <v>319</v>
      </c>
      <c r="C73" s="151" t="s">
        <v>697</v>
      </c>
      <c r="D73" s="151" t="s">
        <v>652</v>
      </c>
      <c r="E73" s="153">
        <v>2020051290038</v>
      </c>
      <c r="F73" s="151" t="s">
        <v>702</v>
      </c>
      <c r="G73" s="154" t="s">
        <v>42</v>
      </c>
      <c r="H73" s="155">
        <v>10</v>
      </c>
      <c r="I73" s="156" t="s">
        <v>678</v>
      </c>
      <c r="J73" s="190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64">
        <v>8966259</v>
      </c>
      <c r="W73" s="159"/>
      <c r="X73" s="159"/>
      <c r="Y73" s="81" t="s">
        <v>655</v>
      </c>
      <c r="Z73" s="52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</row>
    <row r="74" spans="1:70" s="12" customFormat="1" ht="76.5">
      <c r="A74" s="151" t="s">
        <v>66</v>
      </c>
      <c r="B74" s="151" t="s">
        <v>319</v>
      </c>
      <c r="C74" s="151" t="s">
        <v>703</v>
      </c>
      <c r="D74" s="151" t="s">
        <v>704</v>
      </c>
      <c r="E74" s="153">
        <v>2020051290038</v>
      </c>
      <c r="F74" s="151" t="s">
        <v>705</v>
      </c>
      <c r="G74" s="154" t="s">
        <v>42</v>
      </c>
      <c r="H74" s="155">
        <v>12</v>
      </c>
      <c r="I74" s="157" t="s">
        <v>678</v>
      </c>
      <c r="J74" s="190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64">
        <v>44932519</v>
      </c>
      <c r="W74" s="159"/>
      <c r="X74" s="159"/>
      <c r="Y74" s="81" t="s">
        <v>655</v>
      </c>
      <c r="Z74" s="52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</row>
    <row r="75" spans="1:70" s="12" customFormat="1" ht="63.75">
      <c r="A75" s="151" t="s">
        <v>66</v>
      </c>
      <c r="B75" s="151" t="s">
        <v>319</v>
      </c>
      <c r="C75" s="151" t="s">
        <v>697</v>
      </c>
      <c r="D75" s="151" t="s">
        <v>652</v>
      </c>
      <c r="E75" s="153">
        <v>2020051290038</v>
      </c>
      <c r="F75" s="151" t="s">
        <v>706</v>
      </c>
      <c r="G75" s="154" t="s">
        <v>42</v>
      </c>
      <c r="H75" s="155">
        <v>1</v>
      </c>
      <c r="I75" s="156" t="s">
        <v>699</v>
      </c>
      <c r="J75" s="190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64">
        <v>18000000</v>
      </c>
      <c r="W75" s="159"/>
      <c r="X75" s="159"/>
      <c r="Y75" s="81" t="s">
        <v>655</v>
      </c>
      <c r="Z75" s="52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</row>
    <row r="76" spans="1:70" s="12" customFormat="1" ht="63.75">
      <c r="A76" s="151" t="s">
        <v>66</v>
      </c>
      <c r="B76" s="151" t="s">
        <v>319</v>
      </c>
      <c r="C76" s="151" t="s">
        <v>697</v>
      </c>
      <c r="D76" s="151" t="s">
        <v>652</v>
      </c>
      <c r="E76" s="153">
        <v>2020051290038</v>
      </c>
      <c r="F76" s="151" t="s">
        <v>707</v>
      </c>
      <c r="G76" s="154" t="s">
        <v>42</v>
      </c>
      <c r="H76" s="155">
        <v>4</v>
      </c>
      <c r="I76" s="156" t="s">
        <v>699</v>
      </c>
      <c r="J76" s="190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64">
        <v>23000000</v>
      </c>
      <c r="W76" s="159"/>
      <c r="X76" s="159"/>
      <c r="Y76" s="81" t="s">
        <v>655</v>
      </c>
      <c r="Z76" s="52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</row>
    <row r="77" spans="1:70" s="12" customFormat="1" ht="63.75">
      <c r="A77" s="151" t="s">
        <v>66</v>
      </c>
      <c r="B77" s="151" t="s">
        <v>319</v>
      </c>
      <c r="C77" s="151" t="s">
        <v>708</v>
      </c>
      <c r="D77" s="151" t="s">
        <v>652</v>
      </c>
      <c r="E77" s="153">
        <v>2020051290038</v>
      </c>
      <c r="F77" s="151" t="s">
        <v>709</v>
      </c>
      <c r="G77" s="154" t="s">
        <v>90</v>
      </c>
      <c r="H77" s="158">
        <v>1</v>
      </c>
      <c r="I77" s="156" t="s">
        <v>710</v>
      </c>
      <c r="J77" s="190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64">
        <v>40000000</v>
      </c>
      <c r="W77" s="159"/>
      <c r="X77" s="159"/>
      <c r="Y77" s="81" t="s">
        <v>655</v>
      </c>
      <c r="Z77" s="52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</row>
    <row r="78" spans="1:70" s="12" customFormat="1" ht="63.75">
      <c r="A78" s="151" t="s">
        <v>66</v>
      </c>
      <c r="B78" s="151" t="s">
        <v>319</v>
      </c>
      <c r="C78" s="151" t="s">
        <v>708</v>
      </c>
      <c r="D78" s="151" t="s">
        <v>652</v>
      </c>
      <c r="E78" s="153">
        <v>2020051290038</v>
      </c>
      <c r="F78" s="151" t="s">
        <v>711</v>
      </c>
      <c r="G78" s="154" t="s">
        <v>42</v>
      </c>
      <c r="H78" s="155">
        <v>1</v>
      </c>
      <c r="I78" s="156" t="s">
        <v>678</v>
      </c>
      <c r="J78" s="190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64">
        <v>5000000</v>
      </c>
      <c r="W78" s="159"/>
      <c r="X78" s="159"/>
      <c r="Y78" s="81" t="s">
        <v>655</v>
      </c>
      <c r="Z78" s="52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</row>
    <row r="79" spans="1:70" s="12" customFormat="1" ht="63.75">
      <c r="A79" s="151" t="s">
        <v>66</v>
      </c>
      <c r="B79" s="151" t="s">
        <v>319</v>
      </c>
      <c r="C79" s="151" t="s">
        <v>708</v>
      </c>
      <c r="D79" s="151" t="s">
        <v>652</v>
      </c>
      <c r="E79" s="153">
        <v>2020051290038</v>
      </c>
      <c r="F79" s="151" t="s">
        <v>709</v>
      </c>
      <c r="G79" s="154" t="s">
        <v>42</v>
      </c>
      <c r="H79" s="155">
        <v>12</v>
      </c>
      <c r="I79" s="156" t="s">
        <v>710</v>
      </c>
      <c r="J79" s="190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64">
        <v>40000000</v>
      </c>
      <c r="W79" s="159"/>
      <c r="X79" s="159"/>
      <c r="Y79" s="81" t="s">
        <v>655</v>
      </c>
      <c r="Z79" s="52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</row>
    <row r="80" spans="1:70" s="12" customFormat="1" ht="51">
      <c r="A80" s="151" t="s">
        <v>66</v>
      </c>
      <c r="B80" s="151" t="s">
        <v>319</v>
      </c>
      <c r="C80" s="151" t="s">
        <v>703</v>
      </c>
      <c r="D80" s="151" t="s">
        <v>320</v>
      </c>
      <c r="E80" s="153">
        <v>2020051290038</v>
      </c>
      <c r="F80" s="151" t="s">
        <v>712</v>
      </c>
      <c r="G80" s="154" t="s">
        <v>42</v>
      </c>
      <c r="H80" s="155">
        <v>1</v>
      </c>
      <c r="I80" s="156" t="s">
        <v>713</v>
      </c>
      <c r="J80" s="190"/>
      <c r="K80" s="159"/>
      <c r="L80" s="159"/>
      <c r="M80" s="159"/>
      <c r="N80" s="164">
        <v>23833333</v>
      </c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81" t="s">
        <v>655</v>
      </c>
      <c r="Z80" s="52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</row>
    <row r="81" spans="1:70" s="12" customFormat="1" ht="51">
      <c r="A81" s="151" t="s">
        <v>66</v>
      </c>
      <c r="B81" s="151" t="s">
        <v>319</v>
      </c>
      <c r="C81" s="151" t="s">
        <v>703</v>
      </c>
      <c r="D81" s="151" t="s">
        <v>320</v>
      </c>
      <c r="E81" s="153">
        <v>2020051290038</v>
      </c>
      <c r="F81" s="151" t="s">
        <v>712</v>
      </c>
      <c r="G81" s="154" t="s">
        <v>42</v>
      </c>
      <c r="H81" s="155">
        <v>1</v>
      </c>
      <c r="I81" s="156" t="s">
        <v>713</v>
      </c>
      <c r="J81" s="190"/>
      <c r="K81" s="159"/>
      <c r="L81" s="159"/>
      <c r="M81" s="159"/>
      <c r="N81" s="164">
        <v>23833333</v>
      </c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81" t="s">
        <v>655</v>
      </c>
      <c r="Z81" s="52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</row>
    <row r="82" spans="1:70" s="12" customFormat="1" ht="51">
      <c r="A82" s="151" t="s">
        <v>66</v>
      </c>
      <c r="B82" s="151" t="s">
        <v>319</v>
      </c>
      <c r="C82" s="151" t="s">
        <v>703</v>
      </c>
      <c r="D82" s="151" t="s">
        <v>320</v>
      </c>
      <c r="E82" s="153">
        <v>2020051290038</v>
      </c>
      <c r="F82" s="151" t="s">
        <v>712</v>
      </c>
      <c r="G82" s="154" t="s">
        <v>42</v>
      </c>
      <c r="H82" s="155">
        <v>1</v>
      </c>
      <c r="I82" s="156" t="s">
        <v>713</v>
      </c>
      <c r="J82" s="190"/>
      <c r="K82" s="159"/>
      <c r="L82" s="159"/>
      <c r="M82" s="159"/>
      <c r="N82" s="164">
        <v>23833333</v>
      </c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81" t="s">
        <v>655</v>
      </c>
      <c r="Z82" s="52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</row>
    <row r="83" spans="1:70" s="12" customFormat="1" ht="51">
      <c r="A83" s="151" t="s">
        <v>66</v>
      </c>
      <c r="B83" s="151" t="s">
        <v>319</v>
      </c>
      <c r="C83" s="151" t="s">
        <v>703</v>
      </c>
      <c r="D83" s="151" t="s">
        <v>320</v>
      </c>
      <c r="E83" s="153">
        <v>2020051290038</v>
      </c>
      <c r="F83" s="151" t="s">
        <v>712</v>
      </c>
      <c r="G83" s="154" t="s">
        <v>42</v>
      </c>
      <c r="H83" s="155">
        <v>1</v>
      </c>
      <c r="I83" s="156" t="s">
        <v>713</v>
      </c>
      <c r="J83" s="190"/>
      <c r="K83" s="159"/>
      <c r="L83" s="159"/>
      <c r="M83" s="159"/>
      <c r="N83" s="164">
        <v>23833333</v>
      </c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81" t="s">
        <v>655</v>
      </c>
      <c r="Z83" s="52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</row>
    <row r="84" spans="1:70" s="12" customFormat="1" ht="51">
      <c r="A84" s="151" t="s">
        <v>66</v>
      </c>
      <c r="B84" s="151" t="s">
        <v>319</v>
      </c>
      <c r="C84" s="151" t="s">
        <v>703</v>
      </c>
      <c r="D84" s="151" t="s">
        <v>320</v>
      </c>
      <c r="E84" s="153">
        <v>2020051290038</v>
      </c>
      <c r="F84" s="151" t="s">
        <v>712</v>
      </c>
      <c r="G84" s="154" t="s">
        <v>42</v>
      </c>
      <c r="H84" s="155">
        <v>1</v>
      </c>
      <c r="I84" s="156" t="s">
        <v>713</v>
      </c>
      <c r="J84" s="190"/>
      <c r="K84" s="159"/>
      <c r="L84" s="159"/>
      <c r="M84" s="159"/>
      <c r="N84" s="164">
        <v>23833333</v>
      </c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81" t="s">
        <v>655</v>
      </c>
      <c r="Z84" s="52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</row>
    <row r="85" spans="1:70" s="12" customFormat="1" ht="51">
      <c r="A85" s="151" t="s">
        <v>66</v>
      </c>
      <c r="B85" s="151" t="s">
        <v>319</v>
      </c>
      <c r="C85" s="151" t="s">
        <v>703</v>
      </c>
      <c r="D85" s="151" t="s">
        <v>320</v>
      </c>
      <c r="E85" s="153">
        <v>2020051290038</v>
      </c>
      <c r="F85" s="151" t="s">
        <v>712</v>
      </c>
      <c r="G85" s="154" t="s">
        <v>42</v>
      </c>
      <c r="H85" s="155">
        <v>1</v>
      </c>
      <c r="I85" s="156" t="s">
        <v>713</v>
      </c>
      <c r="J85" s="190"/>
      <c r="K85" s="159"/>
      <c r="L85" s="159"/>
      <c r="M85" s="159"/>
      <c r="N85" s="164">
        <v>23833333</v>
      </c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81" t="s">
        <v>655</v>
      </c>
      <c r="Z85" s="52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</row>
    <row r="86" spans="1:70" s="12" customFormat="1" ht="51">
      <c r="A86" s="151" t="s">
        <v>66</v>
      </c>
      <c r="B86" s="151" t="s">
        <v>319</v>
      </c>
      <c r="C86" s="151" t="s">
        <v>703</v>
      </c>
      <c r="D86" s="151" t="s">
        <v>320</v>
      </c>
      <c r="E86" s="153">
        <v>2020051290038</v>
      </c>
      <c r="F86" s="151" t="s">
        <v>712</v>
      </c>
      <c r="G86" s="154" t="s">
        <v>42</v>
      </c>
      <c r="H86" s="155">
        <v>1</v>
      </c>
      <c r="I86" s="156" t="s">
        <v>713</v>
      </c>
      <c r="J86" s="190"/>
      <c r="K86" s="159"/>
      <c r="L86" s="159"/>
      <c r="M86" s="159"/>
      <c r="N86" s="164">
        <v>23833333</v>
      </c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81" t="s">
        <v>655</v>
      </c>
      <c r="Z86" s="52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</row>
    <row r="87" spans="1:70" s="12" customFormat="1" ht="51">
      <c r="A87" s="151" t="s">
        <v>66</v>
      </c>
      <c r="B87" s="151" t="s">
        <v>319</v>
      </c>
      <c r="C87" s="151" t="s">
        <v>703</v>
      </c>
      <c r="D87" s="151" t="s">
        <v>320</v>
      </c>
      <c r="E87" s="153">
        <v>2020051290038</v>
      </c>
      <c r="F87" s="151" t="s">
        <v>712</v>
      </c>
      <c r="G87" s="154" t="s">
        <v>42</v>
      </c>
      <c r="H87" s="155">
        <v>1</v>
      </c>
      <c r="I87" s="156" t="s">
        <v>713</v>
      </c>
      <c r="J87" s="190"/>
      <c r="K87" s="159"/>
      <c r="L87" s="159"/>
      <c r="M87" s="159"/>
      <c r="N87" s="164">
        <v>23833333</v>
      </c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81" t="s">
        <v>655</v>
      </c>
      <c r="Z87" s="52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</row>
    <row r="88" spans="1:70" s="12" customFormat="1" ht="51">
      <c r="A88" s="151" t="s">
        <v>66</v>
      </c>
      <c r="B88" s="151" t="s">
        <v>319</v>
      </c>
      <c r="C88" s="151" t="s">
        <v>703</v>
      </c>
      <c r="D88" s="151" t="s">
        <v>320</v>
      </c>
      <c r="E88" s="153">
        <v>2020051290040</v>
      </c>
      <c r="F88" s="151" t="s">
        <v>712</v>
      </c>
      <c r="G88" s="154" t="s">
        <v>42</v>
      </c>
      <c r="H88" s="155">
        <v>1</v>
      </c>
      <c r="I88" s="156" t="s">
        <v>713</v>
      </c>
      <c r="J88" s="190"/>
      <c r="K88" s="159"/>
      <c r="L88" s="159"/>
      <c r="M88" s="159"/>
      <c r="N88" s="164">
        <v>23833333</v>
      </c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81" t="s">
        <v>655</v>
      </c>
      <c r="Z88" s="52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</row>
    <row r="89" spans="1:70" s="12" customFormat="1" ht="51">
      <c r="A89" s="151" t="s">
        <v>66</v>
      </c>
      <c r="B89" s="151" t="s">
        <v>319</v>
      </c>
      <c r="C89" s="151" t="s">
        <v>703</v>
      </c>
      <c r="D89" s="151" t="s">
        <v>320</v>
      </c>
      <c r="E89" s="153">
        <v>2020051290038</v>
      </c>
      <c r="F89" s="151" t="s">
        <v>712</v>
      </c>
      <c r="G89" s="154" t="s">
        <v>42</v>
      </c>
      <c r="H89" s="155">
        <v>1</v>
      </c>
      <c r="I89" s="156" t="s">
        <v>713</v>
      </c>
      <c r="J89" s="190"/>
      <c r="K89" s="159"/>
      <c r="L89" s="159"/>
      <c r="M89" s="159"/>
      <c r="N89" s="164">
        <v>23833333</v>
      </c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81" t="s">
        <v>655</v>
      </c>
      <c r="Z89" s="52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</row>
    <row r="90" spans="1:70" s="12" customFormat="1" ht="51">
      <c r="A90" s="151" t="s">
        <v>66</v>
      </c>
      <c r="B90" s="151" t="s">
        <v>319</v>
      </c>
      <c r="C90" s="151" t="s">
        <v>703</v>
      </c>
      <c r="D90" s="151" t="s">
        <v>320</v>
      </c>
      <c r="E90" s="153">
        <v>2020051290038</v>
      </c>
      <c r="F90" s="151" t="s">
        <v>712</v>
      </c>
      <c r="G90" s="154" t="s">
        <v>42</v>
      </c>
      <c r="H90" s="155">
        <v>1</v>
      </c>
      <c r="I90" s="156" t="s">
        <v>713</v>
      </c>
      <c r="J90" s="190"/>
      <c r="K90" s="159"/>
      <c r="L90" s="159"/>
      <c r="M90" s="159"/>
      <c r="N90" s="164">
        <v>23833333</v>
      </c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81" t="s">
        <v>655</v>
      </c>
      <c r="Z90" s="52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</row>
    <row r="91" spans="1:70" s="12" customFormat="1" ht="51">
      <c r="A91" s="151" t="s">
        <v>66</v>
      </c>
      <c r="B91" s="151" t="s">
        <v>319</v>
      </c>
      <c r="C91" s="151" t="s">
        <v>703</v>
      </c>
      <c r="D91" s="151" t="s">
        <v>320</v>
      </c>
      <c r="E91" s="153">
        <v>2020051290038</v>
      </c>
      <c r="F91" s="151" t="s">
        <v>712</v>
      </c>
      <c r="G91" s="154" t="s">
        <v>42</v>
      </c>
      <c r="H91" s="155">
        <v>1</v>
      </c>
      <c r="I91" s="156" t="s">
        <v>713</v>
      </c>
      <c r="J91" s="190"/>
      <c r="K91" s="159"/>
      <c r="L91" s="159"/>
      <c r="M91" s="159"/>
      <c r="N91" s="164">
        <v>23833333</v>
      </c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81" t="s">
        <v>655</v>
      </c>
      <c r="Z91" s="52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</row>
    <row r="92" spans="1:70" s="12" customFormat="1" ht="51">
      <c r="A92" s="151" t="s">
        <v>66</v>
      </c>
      <c r="B92" s="151" t="s">
        <v>319</v>
      </c>
      <c r="C92" s="151" t="s">
        <v>703</v>
      </c>
      <c r="D92" s="151" t="s">
        <v>320</v>
      </c>
      <c r="E92" s="153">
        <v>2020051290038</v>
      </c>
      <c r="F92" s="151" t="s">
        <v>712</v>
      </c>
      <c r="G92" s="154" t="s">
        <v>42</v>
      </c>
      <c r="H92" s="155">
        <v>1</v>
      </c>
      <c r="I92" s="156" t="s">
        <v>537</v>
      </c>
      <c r="J92" s="190"/>
      <c r="K92" s="159"/>
      <c r="L92" s="159"/>
      <c r="M92" s="159"/>
      <c r="N92" s="164">
        <f>81445230/2</f>
        <v>40722615</v>
      </c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81" t="s">
        <v>655</v>
      </c>
      <c r="Z92" s="52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</row>
    <row r="93" spans="1:70" s="12" customFormat="1" ht="51">
      <c r="A93" s="151" t="s">
        <v>66</v>
      </c>
      <c r="B93" s="151" t="s">
        <v>319</v>
      </c>
      <c r="C93" s="151" t="s">
        <v>703</v>
      </c>
      <c r="D93" s="151" t="s">
        <v>320</v>
      </c>
      <c r="E93" s="153">
        <v>2020051290038</v>
      </c>
      <c r="F93" s="151" t="s">
        <v>712</v>
      </c>
      <c r="G93" s="154" t="s">
        <v>42</v>
      </c>
      <c r="H93" s="155">
        <v>1</v>
      </c>
      <c r="I93" s="156" t="s">
        <v>537</v>
      </c>
      <c r="J93" s="190"/>
      <c r="K93" s="159"/>
      <c r="L93" s="159"/>
      <c r="M93" s="159"/>
      <c r="N93" s="164">
        <v>40722615</v>
      </c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81" t="s">
        <v>655</v>
      </c>
      <c r="Z93" s="52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</row>
    <row r="94" spans="1:70" s="12" customFormat="1" ht="51">
      <c r="A94" s="151" t="s">
        <v>66</v>
      </c>
      <c r="B94" s="151" t="s">
        <v>319</v>
      </c>
      <c r="C94" s="151" t="s">
        <v>703</v>
      </c>
      <c r="D94" s="151" t="s">
        <v>320</v>
      </c>
      <c r="E94" s="153">
        <v>2020051290016</v>
      </c>
      <c r="F94" s="151" t="s">
        <v>712</v>
      </c>
      <c r="G94" s="154" t="s">
        <v>42</v>
      </c>
      <c r="H94" s="155">
        <v>1</v>
      </c>
      <c r="I94" s="156" t="s">
        <v>678</v>
      </c>
      <c r="J94" s="190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64">
        <f>112101891+18876335-5000000-10000000</f>
        <v>115978226</v>
      </c>
      <c r="W94" s="159"/>
      <c r="X94" s="159"/>
      <c r="Y94" s="81" t="s">
        <v>655</v>
      </c>
      <c r="Z94" s="52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</row>
    <row r="95" spans="1:70" s="12" customFormat="1" ht="51">
      <c r="A95" s="151" t="s">
        <v>66</v>
      </c>
      <c r="B95" s="151" t="s">
        <v>319</v>
      </c>
      <c r="C95" s="151" t="s">
        <v>703</v>
      </c>
      <c r="D95" s="151" t="s">
        <v>320</v>
      </c>
      <c r="E95" s="153">
        <v>2020051290016</v>
      </c>
      <c r="F95" s="151" t="s">
        <v>712</v>
      </c>
      <c r="G95" s="154" t="s">
        <v>42</v>
      </c>
      <c r="H95" s="155">
        <v>1</v>
      </c>
      <c r="I95" s="156" t="s">
        <v>678</v>
      </c>
      <c r="J95" s="190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64">
        <v>21252840</v>
      </c>
      <c r="W95" s="159"/>
      <c r="X95" s="159"/>
      <c r="Y95" s="81" t="s">
        <v>655</v>
      </c>
      <c r="Z95" s="52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</row>
    <row r="96" spans="1:70" s="12" customFormat="1" ht="51">
      <c r="A96" s="151" t="s">
        <v>66</v>
      </c>
      <c r="B96" s="151" t="s">
        <v>319</v>
      </c>
      <c r="C96" s="151" t="s">
        <v>703</v>
      </c>
      <c r="D96" s="151" t="s">
        <v>714</v>
      </c>
      <c r="E96" s="153">
        <v>2020051290016</v>
      </c>
      <c r="F96" s="151" t="s">
        <v>715</v>
      </c>
      <c r="G96" s="154" t="s">
        <v>42</v>
      </c>
      <c r="H96" s="155">
        <v>1</v>
      </c>
      <c r="I96" s="156" t="s">
        <v>716</v>
      </c>
      <c r="J96" s="190"/>
      <c r="K96" s="159"/>
      <c r="L96" s="159"/>
      <c r="M96" s="159"/>
      <c r="N96" s="336">
        <v>495009020</v>
      </c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81" t="s">
        <v>655</v>
      </c>
      <c r="Z96" s="52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</row>
    <row r="97" spans="1:70" s="12" customFormat="1" ht="51">
      <c r="A97" s="151" t="s">
        <v>66</v>
      </c>
      <c r="B97" s="151" t="s">
        <v>319</v>
      </c>
      <c r="C97" s="151" t="s">
        <v>703</v>
      </c>
      <c r="D97" s="151" t="s">
        <v>714</v>
      </c>
      <c r="E97" s="153">
        <v>2020051290016</v>
      </c>
      <c r="F97" s="151" t="s">
        <v>715</v>
      </c>
      <c r="G97" s="154" t="s">
        <v>42</v>
      </c>
      <c r="H97" s="155">
        <v>1</v>
      </c>
      <c r="I97" s="156" t="s">
        <v>717</v>
      </c>
      <c r="J97" s="190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336">
        <v>6716585000</v>
      </c>
      <c r="W97" s="159"/>
      <c r="X97" s="159"/>
      <c r="Y97" s="81" t="s">
        <v>655</v>
      </c>
      <c r="Z97" s="52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</row>
    <row r="98" spans="1:70" s="12" customFormat="1" ht="51">
      <c r="A98" s="151" t="s">
        <v>66</v>
      </c>
      <c r="B98" s="151" t="s">
        <v>319</v>
      </c>
      <c r="C98" s="151" t="s">
        <v>703</v>
      </c>
      <c r="D98" s="151" t="s">
        <v>714</v>
      </c>
      <c r="E98" s="153">
        <v>2020051290016</v>
      </c>
      <c r="F98" s="151" t="s">
        <v>715</v>
      </c>
      <c r="G98" s="154" t="s">
        <v>42</v>
      </c>
      <c r="H98" s="155">
        <v>1</v>
      </c>
      <c r="I98" s="156" t="s">
        <v>718</v>
      </c>
      <c r="J98" s="190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336">
        <v>610599000</v>
      </c>
      <c r="W98" s="159"/>
      <c r="X98" s="159"/>
      <c r="Y98" s="81" t="s">
        <v>655</v>
      </c>
      <c r="Z98" s="52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</row>
    <row r="99" spans="1:70" s="12" customFormat="1" ht="51">
      <c r="A99" s="151" t="s">
        <v>66</v>
      </c>
      <c r="B99" s="151" t="s">
        <v>319</v>
      </c>
      <c r="C99" s="151" t="s">
        <v>703</v>
      </c>
      <c r="D99" s="151" t="s">
        <v>714</v>
      </c>
      <c r="E99" s="153">
        <v>2020051290016</v>
      </c>
      <c r="F99" s="151" t="s">
        <v>715</v>
      </c>
      <c r="G99" s="154" t="s">
        <v>42</v>
      </c>
      <c r="H99" s="155">
        <v>1</v>
      </c>
      <c r="I99" s="156" t="s">
        <v>719</v>
      </c>
      <c r="J99" s="190"/>
      <c r="K99" s="336">
        <v>813000000</v>
      </c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81" t="s">
        <v>655</v>
      </c>
      <c r="Z99" s="52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</row>
    <row r="100" spans="1:70" s="12" customFormat="1" ht="51">
      <c r="A100" s="151" t="s">
        <v>66</v>
      </c>
      <c r="B100" s="151" t="s">
        <v>319</v>
      </c>
      <c r="C100" s="151" t="s">
        <v>703</v>
      </c>
      <c r="D100" s="151" t="s">
        <v>714</v>
      </c>
      <c r="E100" s="153">
        <v>2020051290016</v>
      </c>
      <c r="F100" s="151" t="s">
        <v>715</v>
      </c>
      <c r="G100" s="154" t="s">
        <v>42</v>
      </c>
      <c r="H100" s="155">
        <v>1</v>
      </c>
      <c r="I100" s="156" t="s">
        <v>720</v>
      </c>
      <c r="J100" s="190"/>
      <c r="K100" s="336">
        <v>10099000000</v>
      </c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81" t="s">
        <v>655</v>
      </c>
      <c r="Z100" s="52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</row>
    <row r="101" spans="1:70" s="12" customFormat="1" ht="51">
      <c r="A101" s="151" t="s">
        <v>66</v>
      </c>
      <c r="B101" s="151" t="s">
        <v>319</v>
      </c>
      <c r="C101" s="151" t="s">
        <v>703</v>
      </c>
      <c r="D101" s="151" t="s">
        <v>714</v>
      </c>
      <c r="E101" s="153">
        <v>2020051290016</v>
      </c>
      <c r="F101" s="151" t="s">
        <v>715</v>
      </c>
      <c r="G101" s="154" t="s">
        <v>42</v>
      </c>
      <c r="H101" s="155">
        <v>1</v>
      </c>
      <c r="I101" s="156" t="s">
        <v>721</v>
      </c>
      <c r="J101" s="190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336">
        <v>2001000000</v>
      </c>
      <c r="W101" s="159"/>
      <c r="X101" s="159"/>
      <c r="Y101" s="81" t="s">
        <v>655</v>
      </c>
      <c r="Z101" s="52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</row>
    <row r="102" spans="1:70" s="12" customFormat="1" ht="51">
      <c r="A102" s="151" t="s">
        <v>66</v>
      </c>
      <c r="B102" s="151" t="s">
        <v>319</v>
      </c>
      <c r="C102" s="151" t="s">
        <v>703</v>
      </c>
      <c r="D102" s="151" t="s">
        <v>714</v>
      </c>
      <c r="E102" s="153">
        <v>2020051290016</v>
      </c>
      <c r="F102" s="151" t="s">
        <v>715</v>
      </c>
      <c r="G102" s="154" t="s">
        <v>42</v>
      </c>
      <c r="H102" s="155">
        <v>1</v>
      </c>
      <c r="I102" s="156" t="s">
        <v>722</v>
      </c>
      <c r="J102" s="190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337">
        <v>416916000</v>
      </c>
      <c r="W102" s="159"/>
      <c r="X102" s="159"/>
      <c r="Y102" s="81" t="s">
        <v>655</v>
      </c>
      <c r="Z102" s="52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</row>
    <row r="103" spans="1:70" s="12" customFormat="1" ht="51">
      <c r="A103" s="151" t="s">
        <v>66</v>
      </c>
      <c r="B103" s="151" t="s">
        <v>319</v>
      </c>
      <c r="C103" s="151" t="s">
        <v>703</v>
      </c>
      <c r="D103" s="151" t="s">
        <v>714</v>
      </c>
      <c r="E103" s="153">
        <v>2020051290016</v>
      </c>
      <c r="F103" s="151" t="s">
        <v>715</v>
      </c>
      <c r="G103" s="154" t="s">
        <v>42</v>
      </c>
      <c r="H103" s="155">
        <v>1</v>
      </c>
      <c r="I103" s="156" t="s">
        <v>723</v>
      </c>
      <c r="J103" s="190"/>
      <c r="K103" s="159"/>
      <c r="L103" s="159"/>
      <c r="M103" s="159"/>
      <c r="N103" s="164">
        <v>50000000</v>
      </c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81" t="s">
        <v>655</v>
      </c>
      <c r="Z103" s="52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</row>
    <row r="104" spans="1:70" s="12" customFormat="1" ht="63.75">
      <c r="A104" s="151" t="s">
        <v>66</v>
      </c>
      <c r="B104" s="151" t="s">
        <v>319</v>
      </c>
      <c r="C104" s="151" t="s">
        <v>703</v>
      </c>
      <c r="D104" s="151" t="s">
        <v>704</v>
      </c>
      <c r="E104" s="153">
        <v>2020051290016</v>
      </c>
      <c r="F104" s="151" t="s">
        <v>724</v>
      </c>
      <c r="G104" s="154" t="s">
        <v>42</v>
      </c>
      <c r="H104" s="155">
        <v>1</v>
      </c>
      <c r="I104" s="156" t="s">
        <v>94</v>
      </c>
      <c r="J104" s="190"/>
      <c r="K104" s="159"/>
      <c r="L104" s="159"/>
      <c r="M104" s="159"/>
      <c r="N104" s="164">
        <v>8000000</v>
      </c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81" t="s">
        <v>655</v>
      </c>
      <c r="Z104" s="52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</row>
    <row r="105" spans="1:70" s="12" customFormat="1" ht="63.75">
      <c r="A105" s="151" t="s">
        <v>66</v>
      </c>
      <c r="B105" s="151" t="s">
        <v>319</v>
      </c>
      <c r="C105" s="151" t="s">
        <v>703</v>
      </c>
      <c r="D105" s="151" t="s">
        <v>704</v>
      </c>
      <c r="E105" s="153">
        <v>2020051290016</v>
      </c>
      <c r="F105" s="151" t="s">
        <v>724</v>
      </c>
      <c r="G105" s="154" t="s">
        <v>42</v>
      </c>
      <c r="H105" s="155">
        <v>1</v>
      </c>
      <c r="I105" s="156" t="s">
        <v>94</v>
      </c>
      <c r="J105" s="190"/>
      <c r="K105" s="159"/>
      <c r="L105" s="159"/>
      <c r="M105" s="159"/>
      <c r="N105" s="164">
        <v>32000000</v>
      </c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81" t="s">
        <v>655</v>
      </c>
      <c r="Z105" s="52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</row>
    <row r="106" spans="1:70" s="6" customFormat="1" ht="63.75">
      <c r="A106" s="152" t="s">
        <v>95</v>
      </c>
      <c r="B106" s="152" t="s">
        <v>532</v>
      </c>
      <c r="C106" s="152" t="s">
        <v>533</v>
      </c>
      <c r="D106" s="152" t="s">
        <v>534</v>
      </c>
      <c r="E106" s="198">
        <v>2020051290041</v>
      </c>
      <c r="F106" s="151" t="s">
        <v>725</v>
      </c>
      <c r="G106" s="154" t="s">
        <v>42</v>
      </c>
      <c r="H106" s="155">
        <v>40</v>
      </c>
      <c r="I106" s="156" t="s">
        <v>419</v>
      </c>
      <c r="J106" s="164"/>
      <c r="K106" s="196"/>
      <c r="L106" s="196"/>
      <c r="M106" s="196"/>
      <c r="N106" s="164">
        <v>13411906.6</v>
      </c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51" t="s">
        <v>655</v>
      </c>
      <c r="Z106" s="333"/>
    </row>
    <row r="107" spans="1:70" s="6" customFormat="1" ht="51">
      <c r="A107" s="152" t="s">
        <v>95</v>
      </c>
      <c r="B107" s="152" t="s">
        <v>532</v>
      </c>
      <c r="C107" s="152" t="s">
        <v>533</v>
      </c>
      <c r="D107" s="152" t="s">
        <v>534</v>
      </c>
      <c r="E107" s="198">
        <v>2020051290041</v>
      </c>
      <c r="F107" s="151" t="s">
        <v>726</v>
      </c>
      <c r="G107" s="154" t="s">
        <v>42</v>
      </c>
      <c r="H107" s="155">
        <v>19</v>
      </c>
      <c r="I107" s="156" t="s">
        <v>419</v>
      </c>
      <c r="J107" s="164"/>
      <c r="K107" s="196"/>
      <c r="L107" s="196"/>
      <c r="M107" s="196"/>
      <c r="N107" s="164">
        <v>13411906.6</v>
      </c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51" t="s">
        <v>655</v>
      </c>
      <c r="Z107" s="333"/>
    </row>
    <row r="108" spans="1:70" s="6" customFormat="1" ht="51">
      <c r="A108" s="152" t="s">
        <v>95</v>
      </c>
      <c r="B108" s="152" t="s">
        <v>532</v>
      </c>
      <c r="C108" s="152" t="s">
        <v>533</v>
      </c>
      <c r="D108" s="152" t="s">
        <v>534</v>
      </c>
      <c r="E108" s="198">
        <v>2020051290041</v>
      </c>
      <c r="F108" s="151" t="s">
        <v>727</v>
      </c>
      <c r="G108" s="154" t="s">
        <v>39</v>
      </c>
      <c r="H108" s="158">
        <v>0.5</v>
      </c>
      <c r="I108" s="156" t="s">
        <v>419</v>
      </c>
      <c r="J108" s="164"/>
      <c r="K108" s="196"/>
      <c r="L108" s="196"/>
      <c r="M108" s="196"/>
      <c r="N108" s="164">
        <v>32940467</v>
      </c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51" t="s">
        <v>655</v>
      </c>
      <c r="Z108" s="333"/>
    </row>
    <row r="109" spans="1:70" s="6" customFormat="1" ht="51">
      <c r="A109" s="152" t="s">
        <v>95</v>
      </c>
      <c r="B109" s="152" t="s">
        <v>532</v>
      </c>
      <c r="C109" s="152" t="s">
        <v>533</v>
      </c>
      <c r="D109" s="152" t="s">
        <v>534</v>
      </c>
      <c r="E109" s="198">
        <v>2020051290041</v>
      </c>
      <c r="F109" s="151" t="s">
        <v>727</v>
      </c>
      <c r="G109" s="154" t="s">
        <v>39</v>
      </c>
      <c r="H109" s="158">
        <v>0.5</v>
      </c>
      <c r="I109" s="156" t="s">
        <v>419</v>
      </c>
      <c r="J109" s="164"/>
      <c r="K109" s="196"/>
      <c r="L109" s="196"/>
      <c r="M109" s="196"/>
      <c r="N109" s="164">
        <v>13411906.6</v>
      </c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51" t="s">
        <v>655</v>
      </c>
      <c r="Z109" s="333"/>
    </row>
    <row r="110" spans="1:70" s="6" customFormat="1" ht="51">
      <c r="A110" s="152" t="s">
        <v>95</v>
      </c>
      <c r="B110" s="152" t="s">
        <v>532</v>
      </c>
      <c r="C110" s="152" t="s">
        <v>533</v>
      </c>
      <c r="D110" s="152" t="s">
        <v>534</v>
      </c>
      <c r="E110" s="198">
        <v>2020051290041</v>
      </c>
      <c r="F110" s="151" t="s">
        <v>728</v>
      </c>
      <c r="G110" s="154" t="s">
        <v>42</v>
      </c>
      <c r="H110" s="155">
        <v>367</v>
      </c>
      <c r="I110" s="156" t="s">
        <v>539</v>
      </c>
      <c r="J110" s="164">
        <v>1827519527.0899999</v>
      </c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64">
        <f>176219804/2</f>
        <v>88109902</v>
      </c>
      <c r="V110" s="166"/>
      <c r="W110" s="196"/>
      <c r="X110" s="196"/>
      <c r="Y110" s="151" t="s">
        <v>655</v>
      </c>
      <c r="Z110" s="333"/>
    </row>
    <row r="111" spans="1:70" s="6" customFormat="1" ht="51">
      <c r="A111" s="152" t="s">
        <v>95</v>
      </c>
      <c r="B111" s="152" t="s">
        <v>532</v>
      </c>
      <c r="C111" s="152" t="s">
        <v>533</v>
      </c>
      <c r="D111" s="152" t="s">
        <v>534</v>
      </c>
      <c r="E111" s="198">
        <v>2020051290041</v>
      </c>
      <c r="F111" s="151" t="s">
        <v>728</v>
      </c>
      <c r="G111" s="154" t="s">
        <v>42</v>
      </c>
      <c r="H111" s="155">
        <v>367</v>
      </c>
      <c r="I111" s="156" t="s">
        <v>552</v>
      </c>
      <c r="J111" s="164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64">
        <f>173780196/2</f>
        <v>86890098</v>
      </c>
      <c r="V111" s="166"/>
      <c r="W111" s="196"/>
      <c r="X111" s="196"/>
      <c r="Y111" s="151" t="s">
        <v>655</v>
      </c>
      <c r="Z111" s="333"/>
    </row>
    <row r="112" spans="1:70" s="6" customFormat="1" ht="51">
      <c r="A112" s="152" t="s">
        <v>95</v>
      </c>
      <c r="B112" s="152" t="s">
        <v>532</v>
      </c>
      <c r="C112" s="152" t="s">
        <v>533</v>
      </c>
      <c r="D112" s="152" t="s">
        <v>534</v>
      </c>
      <c r="E112" s="198">
        <v>2020051290041</v>
      </c>
      <c r="F112" s="151" t="s">
        <v>729</v>
      </c>
      <c r="G112" s="154" t="s">
        <v>42</v>
      </c>
      <c r="H112" s="155">
        <v>5</v>
      </c>
      <c r="I112" s="156" t="s">
        <v>419</v>
      </c>
      <c r="J112" s="164"/>
      <c r="K112" s="196"/>
      <c r="L112" s="196"/>
      <c r="M112" s="196"/>
      <c r="N112" s="164">
        <v>13411906.6</v>
      </c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  <c r="Y112" s="151" t="s">
        <v>655</v>
      </c>
      <c r="Z112" s="333"/>
    </row>
    <row r="113" spans="1:26" s="6" customFormat="1" ht="51">
      <c r="A113" s="152" t="s">
        <v>95</v>
      </c>
      <c r="B113" s="152" t="s">
        <v>532</v>
      </c>
      <c r="C113" s="152" t="s">
        <v>533</v>
      </c>
      <c r="D113" s="152" t="s">
        <v>534</v>
      </c>
      <c r="E113" s="198">
        <v>2020051290041</v>
      </c>
      <c r="F113" s="151" t="s">
        <v>729</v>
      </c>
      <c r="G113" s="154" t="s">
        <v>42</v>
      </c>
      <c r="H113" s="155">
        <v>5</v>
      </c>
      <c r="I113" s="156" t="s">
        <v>94</v>
      </c>
      <c r="J113" s="164"/>
      <c r="K113" s="196"/>
      <c r="L113" s="196"/>
      <c r="M113" s="196"/>
      <c r="N113" s="164">
        <v>15000000</v>
      </c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  <c r="Y113" s="151" t="s">
        <v>655</v>
      </c>
      <c r="Z113" s="333"/>
    </row>
    <row r="114" spans="1:26" s="6" customFormat="1" ht="51">
      <c r="A114" s="152" t="s">
        <v>95</v>
      </c>
      <c r="B114" s="152" t="s">
        <v>532</v>
      </c>
      <c r="C114" s="152" t="s">
        <v>533</v>
      </c>
      <c r="D114" s="152" t="s">
        <v>534</v>
      </c>
      <c r="E114" s="198">
        <v>2020051290040</v>
      </c>
      <c r="F114" s="151" t="s">
        <v>730</v>
      </c>
      <c r="G114" s="154" t="s">
        <v>42</v>
      </c>
      <c r="H114" s="155">
        <v>384</v>
      </c>
      <c r="I114" s="156" t="s">
        <v>539</v>
      </c>
      <c r="J114" s="164"/>
      <c r="K114" s="196"/>
      <c r="L114" s="196"/>
      <c r="M114" s="196"/>
      <c r="N114" s="164"/>
      <c r="O114" s="196"/>
      <c r="P114" s="196"/>
      <c r="Q114" s="196"/>
      <c r="R114" s="196"/>
      <c r="S114" s="196"/>
      <c r="T114" s="196"/>
      <c r="U114" s="338">
        <v>88109902</v>
      </c>
      <c r="V114" s="196"/>
      <c r="W114" s="196"/>
      <c r="X114" s="196"/>
      <c r="Y114" s="151" t="s">
        <v>655</v>
      </c>
      <c r="Z114" s="333"/>
    </row>
    <row r="115" spans="1:26" s="6" customFormat="1" ht="51">
      <c r="A115" s="152" t="s">
        <v>95</v>
      </c>
      <c r="B115" s="152" t="s">
        <v>532</v>
      </c>
      <c r="C115" s="152" t="s">
        <v>533</v>
      </c>
      <c r="D115" s="152" t="s">
        <v>534</v>
      </c>
      <c r="E115" s="198">
        <v>2020051290040</v>
      </c>
      <c r="F115" s="151" t="s">
        <v>730</v>
      </c>
      <c r="G115" s="154" t="s">
        <v>42</v>
      </c>
      <c r="H115" s="155">
        <v>384</v>
      </c>
      <c r="I115" s="156" t="s">
        <v>552</v>
      </c>
      <c r="J115" s="164"/>
      <c r="K115" s="196"/>
      <c r="L115" s="196"/>
      <c r="M115" s="196"/>
      <c r="N115" s="164"/>
      <c r="O115" s="196"/>
      <c r="P115" s="196"/>
      <c r="Q115" s="196"/>
      <c r="R115" s="196"/>
      <c r="S115" s="196"/>
      <c r="T115" s="196"/>
      <c r="U115" s="338">
        <v>86890098</v>
      </c>
      <c r="V115" s="196"/>
      <c r="W115" s="196"/>
      <c r="X115" s="196"/>
      <c r="Y115" s="151" t="s">
        <v>655</v>
      </c>
      <c r="Z115" s="333"/>
    </row>
    <row r="116" spans="1:26" s="6" customFormat="1" ht="63.75">
      <c r="A116" s="339" t="s">
        <v>95</v>
      </c>
      <c r="B116" s="339" t="s">
        <v>532</v>
      </c>
      <c r="C116" s="339" t="s">
        <v>533</v>
      </c>
      <c r="D116" s="339" t="s">
        <v>534</v>
      </c>
      <c r="E116" s="205">
        <v>2020051290044</v>
      </c>
      <c r="F116" s="147" t="s">
        <v>731</v>
      </c>
      <c r="G116" s="148" t="s">
        <v>42</v>
      </c>
      <c r="H116" s="340">
        <v>1</v>
      </c>
      <c r="I116" s="156" t="s">
        <v>419</v>
      </c>
      <c r="J116" s="164"/>
      <c r="K116" s="196"/>
      <c r="L116" s="196"/>
      <c r="M116" s="196"/>
      <c r="N116" s="164">
        <v>13411906.6</v>
      </c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51" t="s">
        <v>655</v>
      </c>
      <c r="Z116" s="333"/>
    </row>
    <row r="117" spans="1:26" s="6" customFormat="1">
      <c r="A117" s="485" t="s">
        <v>64</v>
      </c>
      <c r="B117" s="485"/>
      <c r="C117" s="485"/>
      <c r="D117" s="485"/>
      <c r="E117" s="485"/>
      <c r="F117" s="485"/>
      <c r="G117" s="485"/>
      <c r="H117" s="485"/>
      <c r="I117" s="485"/>
      <c r="J117" s="341">
        <f t="shared" ref="J117:X117" si="1">SUM(J11:J116)</f>
        <v>1827519527.0899999</v>
      </c>
      <c r="K117" s="341">
        <f t="shared" si="1"/>
        <v>10912000000</v>
      </c>
      <c r="L117" s="341">
        <f t="shared" si="1"/>
        <v>0</v>
      </c>
      <c r="M117" s="341">
        <f t="shared" si="1"/>
        <v>0</v>
      </c>
      <c r="N117" s="341">
        <f t="shared" si="1"/>
        <v>2607763416.9999995</v>
      </c>
      <c r="O117" s="341">
        <f t="shared" si="1"/>
        <v>0</v>
      </c>
      <c r="P117" s="341">
        <f t="shared" si="1"/>
        <v>0</v>
      </c>
      <c r="Q117" s="341">
        <f t="shared" si="1"/>
        <v>0</v>
      </c>
      <c r="R117" s="341">
        <f t="shared" si="1"/>
        <v>0</v>
      </c>
      <c r="S117" s="341">
        <f t="shared" si="1"/>
        <v>0</v>
      </c>
      <c r="T117" s="341">
        <f t="shared" si="1"/>
        <v>0</v>
      </c>
      <c r="U117" s="341">
        <f t="shared" si="1"/>
        <v>698000000</v>
      </c>
      <c r="V117" s="341">
        <f t="shared" si="1"/>
        <v>10487122577</v>
      </c>
      <c r="W117" s="341">
        <f t="shared" si="1"/>
        <v>0</v>
      </c>
      <c r="X117" s="341">
        <f t="shared" si="1"/>
        <v>0</v>
      </c>
      <c r="Y117" s="46"/>
      <c r="Z117" s="150">
        <f>SUM(J117:Y117)</f>
        <v>26532405521.09</v>
      </c>
    </row>
    <row r="118" spans="1:26" s="6" customFormat="1"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</row>
    <row r="119" spans="1:26" s="6" customFormat="1"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</row>
    <row r="120" spans="1:26" s="6" customFormat="1"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  <c r="W120" s="166"/>
      <c r="X120" s="166"/>
    </row>
    <row r="121" spans="1:26" s="6" customFormat="1">
      <c r="A121" s="453"/>
      <c r="B121" s="453"/>
      <c r="C121" s="453"/>
      <c r="D121" s="453"/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</row>
    <row r="122" spans="1:26" s="6" customFormat="1">
      <c r="A122" s="483" t="s">
        <v>230</v>
      </c>
      <c r="B122" s="483"/>
      <c r="C122" s="483"/>
      <c r="D122" s="483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</row>
    <row r="123" spans="1:26" s="6" customFormat="1"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</row>
    <row r="124" spans="1:26" s="6" customFormat="1"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</row>
  </sheetData>
  <sheetProtection algorithmName="SHA-512" hashValue="Ljm7wOpf0BYSNmK2lrK97X7EJMuwmh+ByPMwjWN64WhrC1VKh04/yX8zGwEjMTIED3oCwRnqfmL/235lemH/Gw==" saltValue="BXN+4pT7PyZ6nWFvi8uacA==" spinCount="100000" sheet="1" objects="1" scenarios="1" selectLockedCells="1" selectUnlockedCells="1"/>
  <mergeCells count="19">
    <mergeCell ref="A1:C4"/>
    <mergeCell ref="D1:W4"/>
    <mergeCell ref="X1:Z1"/>
    <mergeCell ref="X2:Z2"/>
    <mergeCell ref="X3:Z3"/>
    <mergeCell ref="X4:Z4"/>
    <mergeCell ref="A122:D122"/>
    <mergeCell ref="I9:I10"/>
    <mergeCell ref="J9:X9"/>
    <mergeCell ref="Y9:Y10"/>
    <mergeCell ref="Z9:Z10"/>
    <mergeCell ref="A117:I117"/>
    <mergeCell ref="A121:D121"/>
    <mergeCell ref="A9:A10"/>
    <mergeCell ref="B9:B10"/>
    <mergeCell ref="C9:C10"/>
    <mergeCell ref="D9:D10"/>
    <mergeCell ref="E9:E10"/>
    <mergeCell ref="F9:H9"/>
  </mergeCells>
  <pageMargins left="0.7" right="0.7" top="0.75" bottom="0.75" header="0.3" footer="0.3"/>
  <ignoredErrors>
    <ignoredError sqref="V94 N92 N15:N17 N21 N29 N33 N36:N37 N46 N18 N27 U110:U111" unlockedFormula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1"/>
  <sheetViews>
    <sheetView zoomScale="71" zoomScaleNormal="71" workbookViewId="0">
      <selection activeCell="O11" sqref="O11"/>
    </sheetView>
  </sheetViews>
  <sheetFormatPr baseColWidth="10" defaultRowHeight="15"/>
  <cols>
    <col min="1" max="1" width="19.28515625" style="224" customWidth="1"/>
    <col min="2" max="2" width="17.85546875" style="224" customWidth="1"/>
    <col min="3" max="3" width="22.85546875" style="224" customWidth="1"/>
    <col min="4" max="4" width="17.28515625" style="224" customWidth="1"/>
    <col min="5" max="5" width="22.140625" style="224" customWidth="1"/>
    <col min="6" max="6" width="24.85546875" style="224" customWidth="1"/>
    <col min="7" max="9" width="11.42578125" style="224"/>
    <col min="10" max="13" width="11.42578125" style="285"/>
    <col min="14" max="14" width="26.5703125" style="285" customWidth="1"/>
    <col min="15" max="24" width="11.42578125" style="285"/>
    <col min="25" max="25" width="11.42578125" style="224"/>
    <col min="26" max="26" width="16.28515625" style="224" bestFit="1" customWidth="1"/>
  </cols>
  <sheetData>
    <row r="1" spans="1:70" s="6" customFormat="1" ht="15.75" customHeight="1">
      <c r="A1" s="370"/>
      <c r="B1" s="371"/>
      <c r="C1" s="372"/>
      <c r="D1" s="379" t="s">
        <v>0</v>
      </c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81"/>
      <c r="X1" s="365" t="s">
        <v>738</v>
      </c>
      <c r="Y1" s="365"/>
      <c r="Z1" s="365"/>
    </row>
    <row r="2" spans="1:70" s="6" customFormat="1" ht="15.75" customHeight="1">
      <c r="A2" s="373"/>
      <c r="B2" s="444"/>
      <c r="C2" s="375"/>
      <c r="D2" s="37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81"/>
      <c r="X2" s="365" t="s">
        <v>739</v>
      </c>
      <c r="Y2" s="365"/>
      <c r="Z2" s="365"/>
    </row>
    <row r="3" spans="1:70" s="6" customFormat="1" ht="15.75" customHeight="1">
      <c r="A3" s="373"/>
      <c r="B3" s="444"/>
      <c r="C3" s="375"/>
      <c r="D3" s="37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81"/>
      <c r="X3" s="365" t="s">
        <v>740</v>
      </c>
      <c r="Y3" s="365"/>
      <c r="Z3" s="365"/>
    </row>
    <row r="4" spans="1:70" s="6" customFormat="1" ht="15.75" customHeight="1">
      <c r="A4" s="376"/>
      <c r="B4" s="377"/>
      <c r="C4" s="378"/>
      <c r="D4" s="37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81"/>
      <c r="X4" s="365" t="s">
        <v>741</v>
      </c>
      <c r="Y4" s="365"/>
      <c r="Z4" s="365"/>
    </row>
    <row r="5" spans="1:70" s="12" customFormat="1">
      <c r="A5" s="214" t="s">
        <v>1</v>
      </c>
      <c r="B5" s="215" t="s">
        <v>585</v>
      </c>
      <c r="C5" s="216"/>
      <c r="D5" s="10"/>
      <c r="E5" s="10"/>
      <c r="F5" s="10"/>
      <c r="G5" s="10"/>
      <c r="H5" s="10"/>
      <c r="I5" s="1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s="12" customFormat="1">
      <c r="A6" s="217" t="s">
        <v>3</v>
      </c>
      <c r="B6" s="281">
        <v>2023</v>
      </c>
      <c r="C6" s="17"/>
      <c r="D6" s="16"/>
      <c r="E6" s="17"/>
      <c r="F6" s="17"/>
      <c r="G6" s="17"/>
      <c r="H6" s="17"/>
      <c r="I6" s="17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7"/>
      <c r="Z6" s="1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s="12" customFormat="1">
      <c r="A7" s="217" t="s">
        <v>4</v>
      </c>
      <c r="B7" s="218" t="s">
        <v>586</v>
      </c>
      <c r="C7" s="17"/>
      <c r="D7" s="17"/>
      <c r="E7" s="20"/>
      <c r="F7" s="17"/>
      <c r="G7" s="17"/>
      <c r="H7" s="17"/>
      <c r="I7" s="17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7"/>
      <c r="Z7" s="18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s="12" customFormat="1">
      <c r="A8" s="219" t="s">
        <v>6</v>
      </c>
      <c r="B8" s="282">
        <v>44952</v>
      </c>
      <c r="C8" s="24"/>
      <c r="D8" s="24"/>
      <c r="E8" s="24"/>
      <c r="F8" s="24"/>
      <c r="G8" s="24"/>
      <c r="H8" s="274"/>
      <c r="I8" s="24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24"/>
      <c r="Z8" s="2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s="12" customFormat="1" ht="26.25" customHeight="1">
      <c r="A9" s="345" t="s">
        <v>7</v>
      </c>
      <c r="B9" s="348" t="s">
        <v>8</v>
      </c>
      <c r="C9" s="345" t="s">
        <v>9</v>
      </c>
      <c r="D9" s="449" t="s">
        <v>10</v>
      </c>
      <c r="E9" s="345" t="s">
        <v>11</v>
      </c>
      <c r="F9" s="350" t="s">
        <v>12</v>
      </c>
      <c r="G9" s="351"/>
      <c r="H9" s="351"/>
      <c r="I9" s="342" t="s">
        <v>13</v>
      </c>
      <c r="J9" s="454" t="s">
        <v>14</v>
      </c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345" t="s">
        <v>15</v>
      </c>
      <c r="Z9" s="368" t="s">
        <v>16</v>
      </c>
      <c r="AA9" s="2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12" customFormat="1" ht="36.75" customHeight="1">
      <c r="A10" s="345"/>
      <c r="B10" s="349"/>
      <c r="C10" s="345"/>
      <c r="D10" s="449"/>
      <c r="E10" s="345"/>
      <c r="F10" s="27" t="s">
        <v>17</v>
      </c>
      <c r="G10" s="191" t="s">
        <v>18</v>
      </c>
      <c r="H10" s="29" t="s">
        <v>19</v>
      </c>
      <c r="I10" s="343"/>
      <c r="J10" s="159" t="s">
        <v>20</v>
      </c>
      <c r="K10" s="159" t="s">
        <v>21</v>
      </c>
      <c r="L10" s="159" t="s">
        <v>22</v>
      </c>
      <c r="M10" s="159" t="s">
        <v>23</v>
      </c>
      <c r="N10" s="159" t="s">
        <v>24</v>
      </c>
      <c r="O10" s="159" t="s">
        <v>25</v>
      </c>
      <c r="P10" s="159" t="s">
        <v>26</v>
      </c>
      <c r="Q10" s="159" t="s">
        <v>27</v>
      </c>
      <c r="R10" s="159" t="s">
        <v>28</v>
      </c>
      <c r="S10" s="159" t="s">
        <v>29</v>
      </c>
      <c r="T10" s="159" t="s">
        <v>30</v>
      </c>
      <c r="U10" s="159" t="s">
        <v>31</v>
      </c>
      <c r="V10" s="159" t="s">
        <v>32</v>
      </c>
      <c r="W10" s="159" t="s">
        <v>33</v>
      </c>
      <c r="X10" s="159" t="s">
        <v>34</v>
      </c>
      <c r="Y10" s="345"/>
      <c r="Z10" s="368"/>
      <c r="AA10" s="2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12" customFormat="1" ht="89.25">
      <c r="A11" s="81" t="s">
        <v>35</v>
      </c>
      <c r="B11" s="81" t="s">
        <v>36</v>
      </c>
      <c r="C11" s="81" t="s">
        <v>486</v>
      </c>
      <c r="D11" s="81" t="s">
        <v>587</v>
      </c>
      <c r="E11" s="82">
        <v>2021051290003</v>
      </c>
      <c r="F11" s="81" t="s">
        <v>588</v>
      </c>
      <c r="G11" s="84" t="s">
        <v>42</v>
      </c>
      <c r="H11" s="85">
        <v>1</v>
      </c>
      <c r="I11" s="144" t="s">
        <v>589</v>
      </c>
      <c r="J11" s="190"/>
      <c r="K11" s="159"/>
      <c r="L11" s="159"/>
      <c r="M11" s="159"/>
      <c r="N11" s="163">
        <v>48922415.079999998</v>
      </c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81" t="s">
        <v>590</v>
      </c>
      <c r="Z11" s="249"/>
      <c r="AA11" s="103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s="12" customFormat="1" ht="89.25">
      <c r="A12" s="81" t="s">
        <v>35</v>
      </c>
      <c r="B12" s="81" t="s">
        <v>36</v>
      </c>
      <c r="C12" s="81" t="s">
        <v>486</v>
      </c>
      <c r="D12" s="81" t="s">
        <v>587</v>
      </c>
      <c r="E12" s="82">
        <v>2021051290003</v>
      </c>
      <c r="F12" s="81" t="s">
        <v>588</v>
      </c>
      <c r="G12" s="84" t="s">
        <v>42</v>
      </c>
      <c r="H12" s="85">
        <v>1</v>
      </c>
      <c r="I12" s="144" t="s">
        <v>589</v>
      </c>
      <c r="J12" s="190"/>
      <c r="K12" s="159"/>
      <c r="L12" s="159"/>
      <c r="M12" s="159"/>
      <c r="N12" s="163">
        <v>53250000</v>
      </c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81" t="s">
        <v>590</v>
      </c>
      <c r="Z12" s="249"/>
      <c r="AA12" s="103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s="12" customFormat="1" ht="89.25">
      <c r="A13" s="81" t="s">
        <v>35</v>
      </c>
      <c r="B13" s="81" t="s">
        <v>36</v>
      </c>
      <c r="C13" s="81" t="s">
        <v>486</v>
      </c>
      <c r="D13" s="81" t="s">
        <v>587</v>
      </c>
      <c r="E13" s="82">
        <v>2021051290003</v>
      </c>
      <c r="F13" s="81" t="s">
        <v>588</v>
      </c>
      <c r="G13" s="84" t="s">
        <v>42</v>
      </c>
      <c r="H13" s="85">
        <v>1</v>
      </c>
      <c r="I13" s="144" t="s">
        <v>589</v>
      </c>
      <c r="J13" s="190"/>
      <c r="K13" s="159"/>
      <c r="L13" s="159"/>
      <c r="M13" s="159"/>
      <c r="N13" s="163">
        <v>48922415.329999998</v>
      </c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81" t="s">
        <v>590</v>
      </c>
      <c r="Z13" s="249"/>
      <c r="AA13" s="103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s="12" customFormat="1" ht="89.25">
      <c r="A14" s="81" t="s">
        <v>35</v>
      </c>
      <c r="B14" s="81" t="s">
        <v>36</v>
      </c>
      <c r="C14" s="81" t="s">
        <v>486</v>
      </c>
      <c r="D14" s="81" t="s">
        <v>587</v>
      </c>
      <c r="E14" s="82">
        <v>2021051290003</v>
      </c>
      <c r="F14" s="81" t="s">
        <v>588</v>
      </c>
      <c r="G14" s="84" t="s">
        <v>42</v>
      </c>
      <c r="H14" s="85">
        <v>1</v>
      </c>
      <c r="I14" s="144" t="s">
        <v>589</v>
      </c>
      <c r="J14" s="190"/>
      <c r="K14" s="159"/>
      <c r="L14" s="159"/>
      <c r="M14" s="159"/>
      <c r="N14" s="163">
        <v>10905170</v>
      </c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81" t="s">
        <v>590</v>
      </c>
      <c r="Z14" s="249"/>
      <c r="AA14" s="103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s="12" customFormat="1">
      <c r="A15" s="369" t="s">
        <v>64</v>
      </c>
      <c r="B15" s="369"/>
      <c r="C15" s="369"/>
      <c r="D15" s="369"/>
      <c r="E15" s="369"/>
      <c r="F15" s="369"/>
      <c r="G15" s="369"/>
      <c r="H15" s="369"/>
      <c r="I15" s="369"/>
      <c r="J15" s="283">
        <f t="shared" ref="J15:X15" si="0">SUM(J11:J14)</f>
        <v>0</v>
      </c>
      <c r="K15" s="283">
        <f t="shared" si="0"/>
        <v>0</v>
      </c>
      <c r="L15" s="283">
        <f t="shared" si="0"/>
        <v>0</v>
      </c>
      <c r="M15" s="283">
        <f t="shared" si="0"/>
        <v>0</v>
      </c>
      <c r="N15" s="283">
        <f t="shared" si="0"/>
        <v>162000000.41</v>
      </c>
      <c r="O15" s="283">
        <f t="shared" si="0"/>
        <v>0</v>
      </c>
      <c r="P15" s="283">
        <f t="shared" si="0"/>
        <v>0</v>
      </c>
      <c r="Q15" s="283">
        <f t="shared" si="0"/>
        <v>0</v>
      </c>
      <c r="R15" s="283">
        <f t="shared" si="0"/>
        <v>0</v>
      </c>
      <c r="S15" s="283">
        <f t="shared" si="0"/>
        <v>0</v>
      </c>
      <c r="T15" s="283">
        <f t="shared" si="0"/>
        <v>0</v>
      </c>
      <c r="U15" s="283">
        <f t="shared" si="0"/>
        <v>0</v>
      </c>
      <c r="V15" s="283">
        <f t="shared" si="0"/>
        <v>0</v>
      </c>
      <c r="W15" s="283">
        <f t="shared" si="0"/>
        <v>0</v>
      </c>
      <c r="X15" s="283">
        <f t="shared" si="0"/>
        <v>0</v>
      </c>
      <c r="Y15" s="115"/>
      <c r="Z15" s="114">
        <f>SUM(J15:Y15)</f>
        <v>162000000.41</v>
      </c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s="6" customFormat="1">
      <c r="A16" s="221"/>
      <c r="B16" s="221"/>
      <c r="C16" s="221"/>
      <c r="D16" s="221"/>
      <c r="E16" s="221"/>
      <c r="F16" s="221"/>
      <c r="G16" s="221"/>
      <c r="H16" s="221"/>
      <c r="I16" s="221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21"/>
      <c r="Z16" s="221"/>
    </row>
    <row r="17" spans="1:26" s="6" customFormat="1">
      <c r="A17" s="221"/>
      <c r="B17" s="221"/>
      <c r="C17" s="221"/>
      <c r="D17" s="221"/>
      <c r="E17" s="221"/>
      <c r="F17" s="221"/>
      <c r="G17" s="221"/>
      <c r="H17" s="221"/>
      <c r="I17" s="221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21"/>
      <c r="Z17" s="221"/>
    </row>
    <row r="18" spans="1:26" s="6" customFormat="1">
      <c r="A18" s="221"/>
      <c r="B18" s="221"/>
      <c r="C18" s="221"/>
      <c r="D18" s="221"/>
      <c r="E18" s="221"/>
      <c r="F18" s="221"/>
      <c r="G18" s="221"/>
      <c r="H18" s="221"/>
      <c r="I18" s="221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21"/>
      <c r="Z18" s="221"/>
    </row>
    <row r="19" spans="1:26" s="6" customFormat="1">
      <c r="A19" s="453"/>
      <c r="B19" s="453"/>
      <c r="C19" s="453"/>
      <c r="D19" s="453"/>
      <c r="E19" s="221"/>
      <c r="F19" s="221"/>
      <c r="G19" s="221"/>
      <c r="H19" s="221"/>
      <c r="I19" s="221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21"/>
      <c r="Z19" s="221"/>
    </row>
    <row r="20" spans="1:26" s="6" customFormat="1">
      <c r="A20" s="414" t="s">
        <v>230</v>
      </c>
      <c r="B20" s="414"/>
      <c r="C20" s="414"/>
      <c r="D20" s="414"/>
      <c r="E20" s="221"/>
      <c r="F20" s="221"/>
      <c r="G20" s="221"/>
      <c r="H20" s="221"/>
      <c r="I20" s="221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21"/>
      <c r="Z20" s="221"/>
    </row>
    <row r="21" spans="1:26" s="6" customFormat="1">
      <c r="A21" s="221"/>
      <c r="B21" s="221"/>
      <c r="C21" s="221"/>
      <c r="D21" s="221"/>
      <c r="E21" s="221"/>
      <c r="F21" s="221"/>
      <c r="G21" s="221"/>
      <c r="H21" s="221"/>
      <c r="I21" s="221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21"/>
      <c r="Z21" s="221"/>
    </row>
  </sheetData>
  <sheetProtection algorithmName="SHA-512" hashValue="Ad2/eg08yI8QfxlIEOoJMfdgLrKTkhjIUtkD81uOhpW77jXLwLwfEqdLpmp6PX5AxqdZrCYoC+jJhreiy+diZQ==" saltValue="r9NGQYpSmCW+g0ApsMNyLQ==" spinCount="100000" sheet="1" objects="1" scenarios="1" selectLockedCells="1" selectUnlockedCells="1"/>
  <mergeCells count="19">
    <mergeCell ref="A20:D20"/>
    <mergeCell ref="I9:I10"/>
    <mergeCell ref="J9:X9"/>
    <mergeCell ref="Y9:Y10"/>
    <mergeCell ref="Z9:Z10"/>
    <mergeCell ref="A15:I15"/>
    <mergeCell ref="A19:D19"/>
    <mergeCell ref="A9:A10"/>
    <mergeCell ref="B9:B10"/>
    <mergeCell ref="C9:C10"/>
    <mergeCell ref="D9:D10"/>
    <mergeCell ref="E9:E10"/>
    <mergeCell ref="F9:H9"/>
    <mergeCell ref="A1:C4"/>
    <mergeCell ref="D1:W4"/>
    <mergeCell ref="X1:Z1"/>
    <mergeCell ref="X2:Z2"/>
    <mergeCell ref="X3:Z3"/>
    <mergeCell ref="X4:Z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3"/>
  <sheetViews>
    <sheetView zoomScale="62" zoomScaleNormal="62" workbookViewId="0">
      <selection activeCell="D47" sqref="D47"/>
    </sheetView>
  </sheetViews>
  <sheetFormatPr baseColWidth="10" defaultRowHeight="15"/>
  <cols>
    <col min="1" max="1" width="17.5703125" style="224" customWidth="1"/>
    <col min="2" max="2" width="16.5703125" style="224" customWidth="1"/>
    <col min="3" max="3" width="14" style="224" customWidth="1"/>
    <col min="4" max="4" width="26.140625" style="224" customWidth="1"/>
    <col min="5" max="5" width="17.5703125" style="224" customWidth="1"/>
    <col min="6" max="6" width="27.5703125" style="224" customWidth="1"/>
    <col min="7" max="9" width="11.42578125" style="224"/>
    <col min="10" max="12" width="11.42578125" style="285"/>
    <col min="13" max="13" width="24.85546875" style="285" customWidth="1"/>
    <col min="14" max="14" width="19.7109375" style="285" customWidth="1"/>
    <col min="15" max="16" width="11.42578125" style="285"/>
    <col min="17" max="17" width="17.5703125" style="285" customWidth="1"/>
    <col min="18" max="24" width="11.42578125" style="285"/>
    <col min="25" max="25" width="11.42578125" style="224"/>
    <col min="26" max="26" width="17.7109375" style="224" bestFit="1" customWidth="1"/>
  </cols>
  <sheetData>
    <row r="1" spans="1:70" s="6" customFormat="1" ht="15.75" customHeight="1">
      <c r="A1" s="370"/>
      <c r="B1" s="371"/>
      <c r="C1" s="372"/>
      <c r="D1" s="379" t="s">
        <v>0</v>
      </c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81"/>
      <c r="X1" s="365" t="s">
        <v>738</v>
      </c>
      <c r="Y1" s="365"/>
      <c r="Z1" s="365"/>
    </row>
    <row r="2" spans="1:70" s="6" customFormat="1" ht="15.75" customHeight="1">
      <c r="A2" s="373"/>
      <c r="B2" s="444"/>
      <c r="C2" s="375"/>
      <c r="D2" s="37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81"/>
      <c r="X2" s="365" t="s">
        <v>739</v>
      </c>
      <c r="Y2" s="365"/>
      <c r="Z2" s="365"/>
    </row>
    <row r="3" spans="1:70" s="6" customFormat="1" ht="15.75" customHeight="1">
      <c r="A3" s="373"/>
      <c r="B3" s="444"/>
      <c r="C3" s="375"/>
      <c r="D3" s="37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81"/>
      <c r="X3" s="365" t="s">
        <v>740</v>
      </c>
      <c r="Y3" s="365"/>
      <c r="Z3" s="365"/>
    </row>
    <row r="4" spans="1:70" s="6" customFormat="1" ht="15.75" customHeight="1">
      <c r="A4" s="376"/>
      <c r="B4" s="377"/>
      <c r="C4" s="378"/>
      <c r="D4" s="37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81"/>
      <c r="X4" s="365" t="s">
        <v>741</v>
      </c>
      <c r="Y4" s="365"/>
      <c r="Z4" s="365"/>
    </row>
    <row r="5" spans="1:70" s="12" customFormat="1">
      <c r="A5" s="214" t="s">
        <v>1</v>
      </c>
      <c r="B5" s="215" t="s">
        <v>591</v>
      </c>
      <c r="C5" s="216"/>
      <c r="D5" s="10"/>
      <c r="E5" s="10"/>
      <c r="F5" s="10"/>
      <c r="G5" s="10"/>
      <c r="H5" s="10"/>
      <c r="I5" s="1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s="12" customFormat="1">
      <c r="A6" s="217" t="s">
        <v>3</v>
      </c>
      <c r="B6" s="281">
        <v>2023</v>
      </c>
      <c r="C6" s="17"/>
      <c r="D6" s="16"/>
      <c r="E6" s="17"/>
      <c r="F6" s="17"/>
      <c r="G6" s="17"/>
      <c r="H6" s="17"/>
      <c r="I6" s="17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7"/>
      <c r="Z6" s="1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s="12" customFormat="1">
      <c r="A7" s="217" t="s">
        <v>4</v>
      </c>
      <c r="B7" s="218" t="s">
        <v>592</v>
      </c>
      <c r="C7" s="17"/>
      <c r="D7" s="17"/>
      <c r="E7" s="20"/>
      <c r="F7" s="17"/>
      <c r="G7" s="17"/>
      <c r="H7" s="17"/>
      <c r="I7" s="17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7"/>
      <c r="Z7" s="18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s="12" customFormat="1">
      <c r="A8" s="219" t="s">
        <v>6</v>
      </c>
      <c r="B8" s="282">
        <v>44952</v>
      </c>
      <c r="C8" s="24"/>
      <c r="D8" s="24"/>
      <c r="E8" s="24"/>
      <c r="F8" s="24"/>
      <c r="G8" s="24"/>
      <c r="H8" s="274"/>
      <c r="I8" s="24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24"/>
      <c r="Z8" s="2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s="12" customFormat="1" ht="26.25" customHeight="1">
      <c r="A9" s="345" t="s">
        <v>7</v>
      </c>
      <c r="B9" s="348" t="s">
        <v>8</v>
      </c>
      <c r="C9" s="345" t="s">
        <v>9</v>
      </c>
      <c r="D9" s="449" t="s">
        <v>10</v>
      </c>
      <c r="E9" s="345" t="s">
        <v>11</v>
      </c>
      <c r="F9" s="350" t="s">
        <v>12</v>
      </c>
      <c r="G9" s="351"/>
      <c r="H9" s="351"/>
      <c r="I9" s="342" t="s">
        <v>13</v>
      </c>
      <c r="J9" s="454" t="s">
        <v>14</v>
      </c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345" t="s">
        <v>15</v>
      </c>
      <c r="Z9" s="368" t="s">
        <v>16</v>
      </c>
      <c r="AA9" s="2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12" customFormat="1" ht="36.75" customHeight="1">
      <c r="A10" s="345"/>
      <c r="B10" s="349"/>
      <c r="C10" s="345"/>
      <c r="D10" s="449"/>
      <c r="E10" s="345"/>
      <c r="F10" s="27" t="s">
        <v>17</v>
      </c>
      <c r="G10" s="191" t="s">
        <v>18</v>
      </c>
      <c r="H10" s="29" t="s">
        <v>19</v>
      </c>
      <c r="I10" s="343"/>
      <c r="J10" s="159" t="s">
        <v>20</v>
      </c>
      <c r="K10" s="159" t="s">
        <v>21</v>
      </c>
      <c r="L10" s="159" t="s">
        <v>22</v>
      </c>
      <c r="M10" s="159" t="s">
        <v>23</v>
      </c>
      <c r="N10" s="159" t="s">
        <v>24</v>
      </c>
      <c r="O10" s="159" t="s">
        <v>25</v>
      </c>
      <c r="P10" s="159" t="s">
        <v>26</v>
      </c>
      <c r="Q10" s="159" t="s">
        <v>27</v>
      </c>
      <c r="R10" s="159" t="s">
        <v>28</v>
      </c>
      <c r="S10" s="159" t="s">
        <v>29</v>
      </c>
      <c r="T10" s="159" t="s">
        <v>30</v>
      </c>
      <c r="U10" s="159" t="s">
        <v>31</v>
      </c>
      <c r="V10" s="159" t="s">
        <v>32</v>
      </c>
      <c r="W10" s="159" t="s">
        <v>33</v>
      </c>
      <c r="X10" s="159" t="s">
        <v>34</v>
      </c>
      <c r="Y10" s="345"/>
      <c r="Z10" s="368"/>
      <c r="AA10" s="2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12" customFormat="1" ht="76.5">
      <c r="A11" s="81" t="s">
        <v>66</v>
      </c>
      <c r="B11" s="81" t="s">
        <v>593</v>
      </c>
      <c r="C11" s="81" t="s">
        <v>594</v>
      </c>
      <c r="D11" s="81" t="s">
        <v>595</v>
      </c>
      <c r="E11" s="82">
        <v>2020051290054</v>
      </c>
      <c r="F11" s="81" t="s">
        <v>596</v>
      </c>
      <c r="G11" s="84" t="s">
        <v>42</v>
      </c>
      <c r="H11" s="85">
        <v>1</v>
      </c>
      <c r="I11" s="145" t="s">
        <v>597</v>
      </c>
      <c r="J11" s="190"/>
      <c r="K11" s="159"/>
      <c r="L11" s="159"/>
      <c r="M11" s="163"/>
      <c r="N11" s="163">
        <v>42000000</v>
      </c>
      <c r="O11" s="159"/>
      <c r="P11" s="159"/>
      <c r="Q11" s="163"/>
      <c r="R11" s="159"/>
      <c r="S11" s="159"/>
      <c r="T11" s="159"/>
      <c r="U11" s="159"/>
      <c r="V11" s="159"/>
      <c r="W11" s="159"/>
      <c r="X11" s="159"/>
      <c r="Y11" s="81" t="s">
        <v>598</v>
      </c>
      <c r="Z11" s="249"/>
      <c r="AA11" s="103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s="12" customFormat="1" ht="76.5">
      <c r="A12" s="81" t="s">
        <v>66</v>
      </c>
      <c r="B12" s="81" t="s">
        <v>593</v>
      </c>
      <c r="C12" s="81" t="s">
        <v>594</v>
      </c>
      <c r="D12" s="81" t="s">
        <v>595</v>
      </c>
      <c r="E12" s="82">
        <v>2020051290054</v>
      </c>
      <c r="F12" s="81" t="s">
        <v>596</v>
      </c>
      <c r="G12" s="84" t="s">
        <v>42</v>
      </c>
      <c r="H12" s="85">
        <v>1</v>
      </c>
      <c r="I12" s="145" t="s">
        <v>599</v>
      </c>
      <c r="J12" s="190"/>
      <c r="K12" s="159"/>
      <c r="L12" s="159"/>
      <c r="M12" s="163"/>
      <c r="N12" s="163">
        <v>45000000</v>
      </c>
      <c r="O12" s="159"/>
      <c r="P12" s="159"/>
      <c r="Q12" s="163"/>
      <c r="R12" s="159"/>
      <c r="S12" s="159"/>
      <c r="T12" s="159"/>
      <c r="U12" s="159"/>
      <c r="V12" s="159"/>
      <c r="W12" s="159"/>
      <c r="X12" s="159"/>
      <c r="Y12" s="81" t="s">
        <v>598</v>
      </c>
      <c r="Z12" s="249"/>
      <c r="AA12" s="103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s="12" customFormat="1" ht="76.5">
      <c r="A13" s="81" t="s">
        <v>66</v>
      </c>
      <c r="B13" s="81" t="s">
        <v>593</v>
      </c>
      <c r="C13" s="81" t="s">
        <v>594</v>
      </c>
      <c r="D13" s="81" t="s">
        <v>595</v>
      </c>
      <c r="E13" s="82">
        <v>2020051290054</v>
      </c>
      <c r="F13" s="81" t="s">
        <v>596</v>
      </c>
      <c r="G13" s="84" t="s">
        <v>42</v>
      </c>
      <c r="H13" s="85">
        <v>1</v>
      </c>
      <c r="I13" s="145" t="s">
        <v>600</v>
      </c>
      <c r="J13" s="190"/>
      <c r="K13" s="159"/>
      <c r="L13" s="159"/>
      <c r="M13" s="163"/>
      <c r="N13" s="163"/>
      <c r="O13" s="159"/>
      <c r="P13" s="159"/>
      <c r="Q13" s="163">
        <v>45000000</v>
      </c>
      <c r="R13" s="159"/>
      <c r="S13" s="159"/>
      <c r="T13" s="159"/>
      <c r="U13" s="159"/>
      <c r="V13" s="159"/>
      <c r="W13" s="159"/>
      <c r="X13" s="159"/>
      <c r="Y13" s="81" t="s">
        <v>598</v>
      </c>
      <c r="Z13" s="249"/>
      <c r="AA13" s="103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s="12" customFormat="1" ht="76.5">
      <c r="A14" s="81" t="s">
        <v>66</v>
      </c>
      <c r="B14" s="81" t="s">
        <v>593</v>
      </c>
      <c r="C14" s="81" t="s">
        <v>594</v>
      </c>
      <c r="D14" s="81" t="s">
        <v>595</v>
      </c>
      <c r="E14" s="82">
        <v>2020051290054</v>
      </c>
      <c r="F14" s="81" t="s">
        <v>596</v>
      </c>
      <c r="G14" s="84" t="s">
        <v>42</v>
      </c>
      <c r="H14" s="85">
        <v>1</v>
      </c>
      <c r="I14" s="145" t="s">
        <v>601</v>
      </c>
      <c r="J14" s="190"/>
      <c r="K14" s="159"/>
      <c r="L14" s="159"/>
      <c r="M14" s="163"/>
      <c r="N14" s="163"/>
      <c r="O14" s="159"/>
      <c r="P14" s="159"/>
      <c r="Q14" s="163">
        <v>16000000</v>
      </c>
      <c r="R14" s="159"/>
      <c r="S14" s="159"/>
      <c r="T14" s="159"/>
      <c r="U14" s="159"/>
      <c r="V14" s="159"/>
      <c r="W14" s="159"/>
      <c r="X14" s="159"/>
      <c r="Y14" s="81" t="s">
        <v>598</v>
      </c>
      <c r="Z14" s="249"/>
      <c r="AA14" s="103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s="12" customFormat="1" ht="76.5">
      <c r="A15" s="81" t="s">
        <v>66</v>
      </c>
      <c r="B15" s="81" t="s">
        <v>593</v>
      </c>
      <c r="C15" s="81" t="s">
        <v>594</v>
      </c>
      <c r="D15" s="81" t="s">
        <v>595</v>
      </c>
      <c r="E15" s="82">
        <v>2020051290054</v>
      </c>
      <c r="F15" s="81" t="s">
        <v>602</v>
      </c>
      <c r="G15" s="84" t="s">
        <v>42</v>
      </c>
      <c r="H15" s="85">
        <v>1</v>
      </c>
      <c r="I15" s="145" t="s">
        <v>599</v>
      </c>
      <c r="J15" s="190"/>
      <c r="K15" s="159"/>
      <c r="L15" s="159"/>
      <c r="M15" s="159"/>
      <c r="N15" s="163">
        <v>42000000</v>
      </c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81" t="s">
        <v>598</v>
      </c>
      <c r="Z15" s="249"/>
      <c r="AA15" s="103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s="12" customFormat="1" ht="76.5">
      <c r="A16" s="81" t="s">
        <v>66</v>
      </c>
      <c r="B16" s="81" t="s">
        <v>593</v>
      </c>
      <c r="C16" s="81" t="s">
        <v>594</v>
      </c>
      <c r="D16" s="81" t="s">
        <v>595</v>
      </c>
      <c r="E16" s="82">
        <v>2020051290054</v>
      </c>
      <c r="F16" s="81" t="s">
        <v>602</v>
      </c>
      <c r="G16" s="84" t="s">
        <v>42</v>
      </c>
      <c r="H16" s="85">
        <v>1</v>
      </c>
      <c r="I16" s="145" t="s">
        <v>601</v>
      </c>
      <c r="J16" s="190"/>
      <c r="K16" s="159"/>
      <c r="L16" s="159"/>
      <c r="M16" s="159"/>
      <c r="N16" s="159"/>
      <c r="O16" s="159"/>
      <c r="P16" s="159"/>
      <c r="Q16" s="159">
        <v>3000000</v>
      </c>
      <c r="R16" s="159"/>
      <c r="S16" s="159"/>
      <c r="T16" s="159"/>
      <c r="U16" s="159"/>
      <c r="V16" s="159"/>
      <c r="W16" s="159"/>
      <c r="X16" s="159"/>
      <c r="Y16" s="81" t="s">
        <v>598</v>
      </c>
      <c r="Z16" s="249"/>
      <c r="AA16" s="103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s="12" customFormat="1" ht="76.5">
      <c r="A17" s="81" t="s">
        <v>66</v>
      </c>
      <c r="B17" s="81" t="s">
        <v>593</v>
      </c>
      <c r="C17" s="81" t="s">
        <v>594</v>
      </c>
      <c r="D17" s="81" t="s">
        <v>595</v>
      </c>
      <c r="E17" s="82">
        <v>2020051290054</v>
      </c>
      <c r="F17" s="81" t="s">
        <v>603</v>
      </c>
      <c r="G17" s="84" t="s">
        <v>42</v>
      </c>
      <c r="H17" s="85">
        <v>1</v>
      </c>
      <c r="I17" s="145" t="s">
        <v>597</v>
      </c>
      <c r="J17" s="190"/>
      <c r="K17" s="159"/>
      <c r="L17" s="159"/>
      <c r="M17" s="159"/>
      <c r="N17" s="163">
        <v>98000000</v>
      </c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81" t="s">
        <v>598</v>
      </c>
      <c r="Z17" s="249"/>
      <c r="AA17" s="103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s="12" customFormat="1" ht="76.5">
      <c r="A18" s="81" t="s">
        <v>66</v>
      </c>
      <c r="B18" s="81" t="s">
        <v>593</v>
      </c>
      <c r="C18" s="81" t="s">
        <v>594</v>
      </c>
      <c r="D18" s="81" t="s">
        <v>595</v>
      </c>
      <c r="E18" s="82">
        <v>2020051290054</v>
      </c>
      <c r="F18" s="81" t="s">
        <v>603</v>
      </c>
      <c r="G18" s="84" t="s">
        <v>42</v>
      </c>
      <c r="H18" s="85">
        <v>1</v>
      </c>
      <c r="I18" s="145" t="s">
        <v>599</v>
      </c>
      <c r="J18" s="190"/>
      <c r="K18" s="159"/>
      <c r="L18" s="159"/>
      <c r="M18" s="159"/>
      <c r="N18" s="159">
        <v>38000000</v>
      </c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81" t="s">
        <v>598</v>
      </c>
      <c r="Z18" s="249"/>
      <c r="AA18" s="10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s="12" customFormat="1" ht="76.5">
      <c r="A19" s="81" t="s">
        <v>66</v>
      </c>
      <c r="B19" s="81" t="s">
        <v>593</v>
      </c>
      <c r="C19" s="81" t="s">
        <v>594</v>
      </c>
      <c r="D19" s="81" t="s">
        <v>595</v>
      </c>
      <c r="E19" s="82">
        <v>2020051290054</v>
      </c>
      <c r="F19" s="81" t="s">
        <v>603</v>
      </c>
      <c r="G19" s="84" t="s">
        <v>42</v>
      </c>
      <c r="H19" s="85">
        <v>1</v>
      </c>
      <c r="I19" s="145" t="s">
        <v>600</v>
      </c>
      <c r="J19" s="190"/>
      <c r="K19" s="159"/>
      <c r="L19" s="159"/>
      <c r="M19" s="159"/>
      <c r="N19" s="163"/>
      <c r="O19" s="159"/>
      <c r="P19" s="159"/>
      <c r="Q19" s="159">
        <v>105000000</v>
      </c>
      <c r="R19" s="159"/>
      <c r="S19" s="159"/>
      <c r="T19" s="159"/>
      <c r="U19" s="159"/>
      <c r="V19" s="159"/>
      <c r="W19" s="159"/>
      <c r="X19" s="159"/>
      <c r="Y19" s="81" t="s">
        <v>598</v>
      </c>
      <c r="Z19" s="249"/>
      <c r="AA19" s="103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s="12" customFormat="1" ht="76.5">
      <c r="A20" s="81" t="s">
        <v>66</v>
      </c>
      <c r="B20" s="81" t="s">
        <v>593</v>
      </c>
      <c r="C20" s="81" t="s">
        <v>594</v>
      </c>
      <c r="D20" s="81" t="s">
        <v>595</v>
      </c>
      <c r="E20" s="82">
        <v>2020051290054</v>
      </c>
      <c r="F20" s="81" t="s">
        <v>603</v>
      </c>
      <c r="G20" s="84" t="s">
        <v>42</v>
      </c>
      <c r="H20" s="85">
        <v>1</v>
      </c>
      <c r="I20" s="145" t="s">
        <v>601</v>
      </c>
      <c r="J20" s="190"/>
      <c r="K20" s="159"/>
      <c r="L20" s="159"/>
      <c r="M20" s="159"/>
      <c r="N20" s="159"/>
      <c r="O20" s="159"/>
      <c r="P20" s="159"/>
      <c r="Q20" s="159">
        <v>4500000</v>
      </c>
      <c r="R20" s="159"/>
      <c r="S20" s="159"/>
      <c r="T20" s="159"/>
      <c r="U20" s="159"/>
      <c r="V20" s="159"/>
      <c r="W20" s="159"/>
      <c r="X20" s="159"/>
      <c r="Y20" s="81" t="s">
        <v>598</v>
      </c>
      <c r="Z20" s="249"/>
      <c r="AA20" s="103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</row>
    <row r="21" spans="1:70" s="12" customFormat="1" ht="76.5">
      <c r="A21" s="81" t="s">
        <v>66</v>
      </c>
      <c r="B21" s="81" t="s">
        <v>593</v>
      </c>
      <c r="C21" s="81" t="s">
        <v>594</v>
      </c>
      <c r="D21" s="81" t="s">
        <v>595</v>
      </c>
      <c r="E21" s="82">
        <v>2020051290054</v>
      </c>
      <c r="F21" s="81" t="s">
        <v>604</v>
      </c>
      <c r="G21" s="84" t="s">
        <v>42</v>
      </c>
      <c r="H21" s="85">
        <v>1</v>
      </c>
      <c r="I21" s="145" t="s">
        <v>599</v>
      </c>
      <c r="J21" s="190"/>
      <c r="K21" s="159"/>
      <c r="L21" s="159"/>
      <c r="M21" s="159"/>
      <c r="N21" s="163">
        <v>15000000</v>
      </c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81" t="s">
        <v>598</v>
      </c>
      <c r="Z21" s="249"/>
      <c r="AA21" s="10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s="12" customFormat="1" ht="76.5">
      <c r="A22" s="81" t="s">
        <v>66</v>
      </c>
      <c r="B22" s="81" t="s">
        <v>593</v>
      </c>
      <c r="C22" s="81" t="s">
        <v>594</v>
      </c>
      <c r="D22" s="81" t="s">
        <v>595</v>
      </c>
      <c r="E22" s="82">
        <v>2020051290054</v>
      </c>
      <c r="F22" s="81" t="s">
        <v>604</v>
      </c>
      <c r="G22" s="84" t="s">
        <v>42</v>
      </c>
      <c r="H22" s="85">
        <v>1</v>
      </c>
      <c r="I22" s="145" t="s">
        <v>601</v>
      </c>
      <c r="J22" s="190"/>
      <c r="K22" s="159"/>
      <c r="L22" s="159"/>
      <c r="M22" s="159"/>
      <c r="N22" s="159"/>
      <c r="O22" s="159"/>
      <c r="P22" s="159"/>
      <c r="Q22" s="159">
        <v>1500000</v>
      </c>
      <c r="R22" s="159"/>
      <c r="S22" s="159"/>
      <c r="T22" s="159"/>
      <c r="U22" s="159"/>
      <c r="V22" s="159"/>
      <c r="W22" s="159"/>
      <c r="X22" s="159"/>
      <c r="Y22" s="81" t="s">
        <v>598</v>
      </c>
      <c r="Z22" s="249"/>
      <c r="AA22" s="103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s="12" customFormat="1" ht="76.5">
      <c r="A23" s="81" t="s">
        <v>66</v>
      </c>
      <c r="B23" s="81" t="s">
        <v>593</v>
      </c>
      <c r="C23" s="81" t="s">
        <v>327</v>
      </c>
      <c r="D23" s="81" t="s">
        <v>605</v>
      </c>
      <c r="E23" s="82">
        <v>2020051290062</v>
      </c>
      <c r="F23" s="81" t="s">
        <v>606</v>
      </c>
      <c r="G23" s="84" t="s">
        <v>42</v>
      </c>
      <c r="H23" s="85">
        <v>1</v>
      </c>
      <c r="I23" s="145" t="s">
        <v>607</v>
      </c>
      <c r="J23" s="190"/>
      <c r="K23" s="159"/>
      <c r="L23" s="159"/>
      <c r="M23" s="159"/>
      <c r="N23" s="159">
        <v>16000000</v>
      </c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81"/>
      <c r="Z23" s="249"/>
      <c r="AA23" s="103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s="12" customFormat="1" ht="76.5">
      <c r="A24" s="81" t="s">
        <v>66</v>
      </c>
      <c r="B24" s="81" t="s">
        <v>593</v>
      </c>
      <c r="C24" s="81" t="s">
        <v>327</v>
      </c>
      <c r="D24" s="81" t="s">
        <v>605</v>
      </c>
      <c r="E24" s="82">
        <v>2020051290062</v>
      </c>
      <c r="F24" s="81" t="s">
        <v>606</v>
      </c>
      <c r="G24" s="84" t="s">
        <v>42</v>
      </c>
      <c r="H24" s="85">
        <v>1</v>
      </c>
      <c r="I24" s="146" t="s">
        <v>599</v>
      </c>
      <c r="J24" s="190"/>
      <c r="K24" s="159"/>
      <c r="L24" s="159"/>
      <c r="M24" s="159"/>
      <c r="N24" s="163"/>
      <c r="O24" s="159"/>
      <c r="P24" s="159"/>
      <c r="Q24" s="159">
        <v>15000000</v>
      </c>
      <c r="R24" s="159"/>
      <c r="S24" s="159"/>
      <c r="T24" s="159"/>
      <c r="U24" s="159"/>
      <c r="V24" s="159"/>
      <c r="W24" s="159"/>
      <c r="X24" s="159"/>
      <c r="Y24" s="81" t="s">
        <v>598</v>
      </c>
      <c r="Z24" s="249"/>
      <c r="AA24" s="10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s="12" customFormat="1" ht="76.5">
      <c r="A25" s="81" t="s">
        <v>66</v>
      </c>
      <c r="B25" s="81" t="s">
        <v>593</v>
      </c>
      <c r="C25" s="81" t="s">
        <v>327</v>
      </c>
      <c r="D25" s="81" t="s">
        <v>605</v>
      </c>
      <c r="E25" s="82">
        <v>2020051290062</v>
      </c>
      <c r="F25" s="81" t="s">
        <v>608</v>
      </c>
      <c r="G25" s="84" t="s">
        <v>42</v>
      </c>
      <c r="H25" s="85">
        <v>1</v>
      </c>
      <c r="I25" s="146" t="s">
        <v>607</v>
      </c>
      <c r="J25" s="190"/>
      <c r="K25" s="159"/>
      <c r="L25" s="159"/>
      <c r="M25" s="159"/>
      <c r="N25" s="163">
        <v>90000000</v>
      </c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81" t="s">
        <v>598</v>
      </c>
      <c r="Z25" s="249"/>
      <c r="AA25" s="103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s="12" customFormat="1" ht="76.5">
      <c r="A26" s="81" t="s">
        <v>66</v>
      </c>
      <c r="B26" s="81" t="s">
        <v>593</v>
      </c>
      <c r="C26" s="81" t="s">
        <v>327</v>
      </c>
      <c r="D26" s="81" t="s">
        <v>605</v>
      </c>
      <c r="E26" s="82">
        <v>2020051290062</v>
      </c>
      <c r="F26" s="81" t="s">
        <v>608</v>
      </c>
      <c r="G26" s="84" t="s">
        <v>42</v>
      </c>
      <c r="H26" s="85">
        <v>1</v>
      </c>
      <c r="I26" s="146" t="s">
        <v>599</v>
      </c>
      <c r="J26" s="190"/>
      <c r="K26" s="159"/>
      <c r="L26" s="159"/>
      <c r="M26" s="159"/>
      <c r="N26" s="163">
        <v>75000000</v>
      </c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81" t="s">
        <v>598</v>
      </c>
      <c r="Z26" s="249"/>
      <c r="AA26" s="10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s="12" customFormat="1" ht="76.5">
      <c r="A27" s="81" t="s">
        <v>66</v>
      </c>
      <c r="B27" s="81" t="s">
        <v>593</v>
      </c>
      <c r="C27" s="81" t="s">
        <v>327</v>
      </c>
      <c r="D27" s="81" t="s">
        <v>605</v>
      </c>
      <c r="E27" s="82">
        <v>2020051290062</v>
      </c>
      <c r="F27" s="81" t="s">
        <v>608</v>
      </c>
      <c r="G27" s="84" t="s">
        <v>42</v>
      </c>
      <c r="H27" s="85">
        <v>1</v>
      </c>
      <c r="I27" s="146"/>
      <c r="J27" s="190"/>
      <c r="K27" s="159"/>
      <c r="L27" s="159"/>
      <c r="M27" s="159"/>
      <c r="N27" s="163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81" t="s">
        <v>598</v>
      </c>
      <c r="Z27" s="249"/>
      <c r="AA27" s="10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s="12" customFormat="1" ht="76.5">
      <c r="A28" s="81" t="s">
        <v>66</v>
      </c>
      <c r="B28" s="81" t="s">
        <v>593</v>
      </c>
      <c r="C28" s="81" t="s">
        <v>327</v>
      </c>
      <c r="D28" s="81" t="s">
        <v>605</v>
      </c>
      <c r="E28" s="82">
        <v>2020051290062</v>
      </c>
      <c r="F28" s="81" t="s">
        <v>608</v>
      </c>
      <c r="G28" s="84" t="s">
        <v>42</v>
      </c>
      <c r="H28" s="85">
        <v>1</v>
      </c>
      <c r="I28" s="146"/>
      <c r="J28" s="190"/>
      <c r="K28" s="159"/>
      <c r="L28" s="159"/>
      <c r="M28" s="159"/>
      <c r="N28" s="163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81" t="s">
        <v>598</v>
      </c>
      <c r="Z28" s="249"/>
      <c r="AA28" s="103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s="12" customFormat="1" ht="76.5">
      <c r="A29" s="81" t="s">
        <v>66</v>
      </c>
      <c r="B29" s="81" t="s">
        <v>593</v>
      </c>
      <c r="C29" s="81" t="s">
        <v>327</v>
      </c>
      <c r="D29" s="81" t="s">
        <v>605</v>
      </c>
      <c r="E29" s="82">
        <v>2020051290062</v>
      </c>
      <c r="F29" s="81" t="s">
        <v>608</v>
      </c>
      <c r="G29" s="84" t="s">
        <v>42</v>
      </c>
      <c r="H29" s="85">
        <v>1</v>
      </c>
      <c r="I29" s="146"/>
      <c r="J29" s="190"/>
      <c r="K29" s="159"/>
      <c r="L29" s="159"/>
      <c r="M29" s="159"/>
      <c r="N29" s="163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81" t="s">
        <v>598</v>
      </c>
      <c r="Z29" s="249"/>
      <c r="AA29" s="103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s="12" customFormat="1" ht="76.5">
      <c r="A30" s="81" t="s">
        <v>66</v>
      </c>
      <c r="B30" s="81" t="s">
        <v>593</v>
      </c>
      <c r="C30" s="81" t="s">
        <v>327</v>
      </c>
      <c r="D30" s="81" t="s">
        <v>605</v>
      </c>
      <c r="E30" s="82">
        <v>2020051290062</v>
      </c>
      <c r="F30" s="81" t="s">
        <v>609</v>
      </c>
      <c r="G30" s="84" t="s">
        <v>42</v>
      </c>
      <c r="H30" s="85">
        <v>1</v>
      </c>
      <c r="I30" s="146" t="s">
        <v>607</v>
      </c>
      <c r="J30" s="190"/>
      <c r="K30" s="159"/>
      <c r="L30" s="159"/>
      <c r="M30" s="159"/>
      <c r="N30" s="163">
        <v>32000000</v>
      </c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81" t="s">
        <v>598</v>
      </c>
      <c r="Z30" s="249"/>
      <c r="AA30" s="103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</row>
    <row r="31" spans="1:70" s="12" customFormat="1" ht="76.5">
      <c r="A31" s="81" t="s">
        <v>66</v>
      </c>
      <c r="B31" s="81" t="s">
        <v>593</v>
      </c>
      <c r="C31" s="81" t="s">
        <v>327</v>
      </c>
      <c r="D31" s="81" t="s">
        <v>605</v>
      </c>
      <c r="E31" s="82">
        <v>2020051290062</v>
      </c>
      <c r="F31" s="81" t="s">
        <v>609</v>
      </c>
      <c r="G31" s="84" t="s">
        <v>42</v>
      </c>
      <c r="H31" s="85">
        <v>1</v>
      </c>
      <c r="I31" s="146" t="s">
        <v>599</v>
      </c>
      <c r="J31" s="190"/>
      <c r="K31" s="159"/>
      <c r="L31" s="159"/>
      <c r="M31" s="159"/>
      <c r="N31" s="163"/>
      <c r="O31" s="159"/>
      <c r="P31" s="159"/>
      <c r="Q31" s="159">
        <v>30000000</v>
      </c>
      <c r="R31" s="159"/>
      <c r="S31" s="159"/>
      <c r="T31" s="159"/>
      <c r="U31" s="159"/>
      <c r="V31" s="159"/>
      <c r="W31" s="159"/>
      <c r="X31" s="159"/>
      <c r="Y31" s="81" t="s">
        <v>598</v>
      </c>
      <c r="Z31" s="249"/>
      <c r="AA31" s="103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s="12" customFormat="1" ht="76.5">
      <c r="A32" s="81" t="s">
        <v>66</v>
      </c>
      <c r="B32" s="81" t="s">
        <v>593</v>
      </c>
      <c r="C32" s="81" t="s">
        <v>327</v>
      </c>
      <c r="D32" s="81" t="s">
        <v>605</v>
      </c>
      <c r="E32" s="82">
        <v>2020051290062</v>
      </c>
      <c r="F32" s="81" t="s">
        <v>610</v>
      </c>
      <c r="G32" s="84" t="s">
        <v>42</v>
      </c>
      <c r="H32" s="85">
        <v>1</v>
      </c>
      <c r="I32" s="146" t="s">
        <v>607</v>
      </c>
      <c r="J32" s="190"/>
      <c r="K32" s="159"/>
      <c r="L32" s="159"/>
      <c r="M32" s="159"/>
      <c r="N32" s="163">
        <v>32000000</v>
      </c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81" t="s">
        <v>598</v>
      </c>
      <c r="Z32" s="249"/>
      <c r="AA32" s="103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s="12" customFormat="1" ht="76.5">
      <c r="A33" s="81" t="s">
        <v>66</v>
      </c>
      <c r="B33" s="81" t="s">
        <v>593</v>
      </c>
      <c r="C33" s="81" t="s">
        <v>327</v>
      </c>
      <c r="D33" s="81" t="s">
        <v>605</v>
      </c>
      <c r="E33" s="82">
        <v>2020051290062</v>
      </c>
      <c r="F33" s="81" t="s">
        <v>610</v>
      </c>
      <c r="G33" s="84" t="s">
        <v>42</v>
      </c>
      <c r="H33" s="85">
        <v>1</v>
      </c>
      <c r="I33" s="146" t="s">
        <v>599</v>
      </c>
      <c r="J33" s="190"/>
      <c r="K33" s="159"/>
      <c r="L33" s="159"/>
      <c r="M33" s="159"/>
      <c r="N33" s="163">
        <v>30000000</v>
      </c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81" t="s">
        <v>598</v>
      </c>
      <c r="Z33" s="249"/>
      <c r="AA33" s="103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s="12" customFormat="1" ht="76.5">
      <c r="A34" s="81" t="s">
        <v>66</v>
      </c>
      <c r="B34" s="81" t="s">
        <v>593</v>
      </c>
      <c r="C34" s="81" t="s">
        <v>331</v>
      </c>
      <c r="D34" s="81" t="s">
        <v>611</v>
      </c>
      <c r="E34" s="82">
        <v>2020051290059</v>
      </c>
      <c r="F34" s="81" t="s">
        <v>612</v>
      </c>
      <c r="G34" s="84" t="s">
        <v>42</v>
      </c>
      <c r="H34" s="85">
        <v>1</v>
      </c>
      <c r="I34" s="146" t="s">
        <v>613</v>
      </c>
      <c r="J34" s="190"/>
      <c r="K34" s="159"/>
      <c r="L34" s="159"/>
      <c r="M34" s="159"/>
      <c r="N34" s="163">
        <v>95000000</v>
      </c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81" t="s">
        <v>598</v>
      </c>
      <c r="Z34" s="249"/>
      <c r="AA34" s="103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s="12" customFormat="1" ht="76.5">
      <c r="A35" s="81" t="s">
        <v>66</v>
      </c>
      <c r="B35" s="81" t="s">
        <v>593</v>
      </c>
      <c r="C35" s="81" t="s">
        <v>331</v>
      </c>
      <c r="D35" s="81" t="s">
        <v>611</v>
      </c>
      <c r="E35" s="82">
        <v>2020051290059</v>
      </c>
      <c r="F35" s="81" t="s">
        <v>612</v>
      </c>
      <c r="G35" s="84" t="s">
        <v>42</v>
      </c>
      <c r="H35" s="85">
        <v>1</v>
      </c>
      <c r="I35" s="146" t="s">
        <v>614</v>
      </c>
      <c r="J35" s="190"/>
      <c r="K35" s="159"/>
      <c r="L35" s="159"/>
      <c r="M35" s="159"/>
      <c r="N35" s="159"/>
      <c r="O35" s="159"/>
      <c r="P35" s="159"/>
      <c r="Q35" s="159">
        <v>35680000</v>
      </c>
      <c r="R35" s="159"/>
      <c r="S35" s="159"/>
      <c r="T35" s="159"/>
      <c r="U35" s="159"/>
      <c r="V35" s="159"/>
      <c r="W35" s="159"/>
      <c r="X35" s="159"/>
      <c r="Y35" s="81" t="s">
        <v>598</v>
      </c>
      <c r="Z35" s="249"/>
      <c r="AA35" s="103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  <row r="36" spans="1:70" s="12" customFormat="1" ht="102">
      <c r="A36" s="81" t="s">
        <v>66</v>
      </c>
      <c r="B36" s="81" t="s">
        <v>593</v>
      </c>
      <c r="C36" s="81" t="s">
        <v>331</v>
      </c>
      <c r="D36" s="81" t="s">
        <v>611</v>
      </c>
      <c r="E36" s="82">
        <v>2020051290059</v>
      </c>
      <c r="F36" s="81" t="s">
        <v>615</v>
      </c>
      <c r="G36" s="84" t="s">
        <v>42</v>
      </c>
      <c r="H36" s="85">
        <v>1</v>
      </c>
      <c r="I36" s="146" t="s">
        <v>607</v>
      </c>
      <c r="J36" s="190"/>
      <c r="K36" s="159"/>
      <c r="L36" s="159"/>
      <c r="M36" s="159"/>
      <c r="N36" s="163">
        <v>16000000</v>
      </c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81" t="s">
        <v>598</v>
      </c>
      <c r="Z36" s="249"/>
      <c r="AA36" s="103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</row>
    <row r="37" spans="1:70" s="12" customFormat="1" ht="102">
      <c r="A37" s="81" t="s">
        <v>66</v>
      </c>
      <c r="B37" s="81" t="s">
        <v>593</v>
      </c>
      <c r="C37" s="81" t="s">
        <v>331</v>
      </c>
      <c r="D37" s="81" t="s">
        <v>611</v>
      </c>
      <c r="E37" s="82">
        <v>2020051290059</v>
      </c>
      <c r="F37" s="81" t="s">
        <v>615</v>
      </c>
      <c r="G37" s="84" t="s">
        <v>42</v>
      </c>
      <c r="H37" s="85">
        <v>1</v>
      </c>
      <c r="I37" s="146" t="s">
        <v>599</v>
      </c>
      <c r="J37" s="190"/>
      <c r="K37" s="159"/>
      <c r="L37" s="159"/>
      <c r="M37" s="159"/>
      <c r="N37" s="159"/>
      <c r="O37" s="159"/>
      <c r="P37" s="159"/>
      <c r="Q37" s="159">
        <v>15000000</v>
      </c>
      <c r="R37" s="159"/>
      <c r="S37" s="159"/>
      <c r="T37" s="159"/>
      <c r="U37" s="159"/>
      <c r="V37" s="159"/>
      <c r="W37" s="159"/>
      <c r="X37" s="159"/>
      <c r="Y37" s="81" t="s">
        <v>598</v>
      </c>
      <c r="Z37" s="249"/>
      <c r="AA37" s="10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</row>
    <row r="38" spans="1:70" s="12" customFormat="1" ht="76.5">
      <c r="A38" s="81" t="s">
        <v>66</v>
      </c>
      <c r="B38" s="81" t="s">
        <v>593</v>
      </c>
      <c r="C38" s="81" t="s">
        <v>616</v>
      </c>
      <c r="D38" s="81" t="s">
        <v>617</v>
      </c>
      <c r="E38" s="82">
        <v>2020051290061</v>
      </c>
      <c r="F38" s="81" t="s">
        <v>618</v>
      </c>
      <c r="G38" s="84" t="s">
        <v>90</v>
      </c>
      <c r="H38" s="89">
        <v>0.35</v>
      </c>
      <c r="I38" s="146" t="s">
        <v>607</v>
      </c>
      <c r="J38" s="190"/>
      <c r="K38" s="159"/>
      <c r="L38" s="159"/>
      <c r="M38" s="159"/>
      <c r="N38" s="163">
        <v>48000000</v>
      </c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81" t="s">
        <v>598</v>
      </c>
      <c r="Z38" s="249"/>
      <c r="AA38" s="10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</row>
    <row r="39" spans="1:70" s="12" customFormat="1" ht="76.5">
      <c r="A39" s="81" t="s">
        <v>66</v>
      </c>
      <c r="B39" s="81" t="s">
        <v>593</v>
      </c>
      <c r="C39" s="81" t="s">
        <v>616</v>
      </c>
      <c r="D39" s="81" t="s">
        <v>617</v>
      </c>
      <c r="E39" s="82">
        <v>2020051290061</v>
      </c>
      <c r="F39" s="81" t="s">
        <v>618</v>
      </c>
      <c r="G39" s="84" t="s">
        <v>90</v>
      </c>
      <c r="H39" s="89">
        <v>0.35</v>
      </c>
      <c r="I39" s="146" t="s">
        <v>599</v>
      </c>
      <c r="J39" s="190"/>
      <c r="K39" s="159"/>
      <c r="L39" s="159"/>
      <c r="M39" s="159"/>
      <c r="N39" s="159">
        <v>30000000</v>
      </c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81" t="s">
        <v>598</v>
      </c>
      <c r="Z39" s="249"/>
      <c r="AA39" s="10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 s="12" customFormat="1" ht="76.5">
      <c r="A40" s="81" t="s">
        <v>66</v>
      </c>
      <c r="B40" s="81" t="s">
        <v>593</v>
      </c>
      <c r="C40" s="81" t="s">
        <v>616</v>
      </c>
      <c r="D40" s="81" t="s">
        <v>617</v>
      </c>
      <c r="E40" s="82">
        <v>2020051290061</v>
      </c>
      <c r="F40" s="81" t="s">
        <v>618</v>
      </c>
      <c r="G40" s="84" t="s">
        <v>90</v>
      </c>
      <c r="H40" s="89">
        <v>0.35</v>
      </c>
      <c r="I40" s="146" t="s">
        <v>619</v>
      </c>
      <c r="J40" s="190"/>
      <c r="K40" s="159"/>
      <c r="L40" s="159"/>
      <c r="M40" s="159"/>
      <c r="N40" s="159"/>
      <c r="O40" s="159"/>
      <c r="P40" s="159"/>
      <c r="Q40" s="159">
        <v>34000000</v>
      </c>
      <c r="R40" s="159"/>
      <c r="S40" s="159"/>
      <c r="T40" s="159"/>
      <c r="U40" s="159"/>
      <c r="V40" s="159"/>
      <c r="W40" s="159"/>
      <c r="X40" s="159"/>
      <c r="Y40" s="81" t="s">
        <v>598</v>
      </c>
      <c r="Z40" s="249"/>
      <c r="AA40" s="103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</row>
    <row r="41" spans="1:70" s="12" customFormat="1" ht="76.5">
      <c r="A41" s="81" t="s">
        <v>66</v>
      </c>
      <c r="B41" s="81" t="s">
        <v>593</v>
      </c>
      <c r="C41" s="81" t="s">
        <v>616</v>
      </c>
      <c r="D41" s="81" t="s">
        <v>617</v>
      </c>
      <c r="E41" s="82">
        <v>2020051290061</v>
      </c>
      <c r="F41" s="81" t="s">
        <v>618</v>
      </c>
      <c r="G41" s="84" t="s">
        <v>90</v>
      </c>
      <c r="H41" s="89">
        <v>0.35</v>
      </c>
      <c r="I41" s="146" t="s">
        <v>620</v>
      </c>
      <c r="J41" s="190"/>
      <c r="K41" s="159"/>
      <c r="L41" s="159"/>
      <c r="M41" s="159">
        <v>135334200</v>
      </c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81" t="s">
        <v>598</v>
      </c>
      <c r="Z41" s="249"/>
      <c r="AA41" s="10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</row>
    <row r="42" spans="1:70" s="12" customFormat="1" ht="76.5">
      <c r="A42" s="81" t="s">
        <v>66</v>
      </c>
      <c r="B42" s="81" t="s">
        <v>593</v>
      </c>
      <c r="C42" s="81" t="s">
        <v>616</v>
      </c>
      <c r="D42" s="81" t="s">
        <v>617</v>
      </c>
      <c r="E42" s="82">
        <v>2020051290061</v>
      </c>
      <c r="F42" s="81" t="s">
        <v>621</v>
      </c>
      <c r="G42" s="84" t="s">
        <v>42</v>
      </c>
      <c r="H42" s="85">
        <v>1</v>
      </c>
      <c r="I42" s="146" t="s">
        <v>607</v>
      </c>
      <c r="J42" s="190"/>
      <c r="K42" s="159"/>
      <c r="L42" s="159"/>
      <c r="M42" s="159"/>
      <c r="N42" s="163">
        <v>16000000</v>
      </c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81" t="s">
        <v>598</v>
      </c>
      <c r="Z42" s="249"/>
      <c r="AA42" s="103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 s="12" customFormat="1" ht="76.5">
      <c r="A43" s="81" t="s">
        <v>66</v>
      </c>
      <c r="B43" s="81" t="s">
        <v>593</v>
      </c>
      <c r="C43" s="81" t="s">
        <v>616</v>
      </c>
      <c r="D43" s="81" t="s">
        <v>617</v>
      </c>
      <c r="E43" s="82">
        <v>2020051290061</v>
      </c>
      <c r="F43" s="81" t="s">
        <v>621</v>
      </c>
      <c r="G43" s="84" t="s">
        <v>42</v>
      </c>
      <c r="H43" s="85">
        <v>1</v>
      </c>
      <c r="I43" s="146" t="s">
        <v>599</v>
      </c>
      <c r="J43" s="190"/>
      <c r="K43" s="159"/>
      <c r="L43" s="159"/>
      <c r="M43" s="159"/>
      <c r="N43" s="159"/>
      <c r="O43" s="159"/>
      <c r="P43" s="159"/>
      <c r="Q43" s="159">
        <v>15000000</v>
      </c>
      <c r="R43" s="159"/>
      <c r="S43" s="159"/>
      <c r="T43" s="159"/>
      <c r="U43" s="159"/>
      <c r="V43" s="159"/>
      <c r="W43" s="159"/>
      <c r="X43" s="159"/>
      <c r="Y43" s="81" t="s">
        <v>598</v>
      </c>
      <c r="Z43" s="249"/>
      <c r="AA43" s="10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</row>
    <row r="44" spans="1:70" s="12" customFormat="1" ht="114.75">
      <c r="A44" s="81" t="s">
        <v>66</v>
      </c>
      <c r="B44" s="81" t="s">
        <v>593</v>
      </c>
      <c r="C44" s="81" t="s">
        <v>616</v>
      </c>
      <c r="D44" s="81" t="s">
        <v>617</v>
      </c>
      <c r="E44" s="82">
        <v>2020051290061</v>
      </c>
      <c r="F44" s="81" t="s">
        <v>622</v>
      </c>
      <c r="G44" s="84" t="s">
        <v>42</v>
      </c>
      <c r="H44" s="85">
        <v>5</v>
      </c>
      <c r="I44" s="146" t="s">
        <v>623</v>
      </c>
      <c r="J44" s="190"/>
      <c r="K44" s="159"/>
      <c r="L44" s="159"/>
      <c r="M44" s="159"/>
      <c r="N44" s="163">
        <v>85000000</v>
      </c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81" t="s">
        <v>598</v>
      </c>
      <c r="Z44" s="249"/>
      <c r="AA44" s="103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</row>
    <row r="45" spans="1:70" s="12" customFormat="1" ht="114.75">
      <c r="A45" s="81" t="s">
        <v>66</v>
      </c>
      <c r="B45" s="81" t="s">
        <v>593</v>
      </c>
      <c r="C45" s="81" t="s">
        <v>616</v>
      </c>
      <c r="D45" s="81" t="s">
        <v>617</v>
      </c>
      <c r="E45" s="82">
        <v>2020051290061</v>
      </c>
      <c r="F45" s="81" t="s">
        <v>622</v>
      </c>
      <c r="G45" s="84" t="s">
        <v>42</v>
      </c>
      <c r="H45" s="85">
        <v>5</v>
      </c>
      <c r="I45" s="146" t="s">
        <v>624</v>
      </c>
      <c r="J45" s="190"/>
      <c r="K45" s="159"/>
      <c r="L45" s="159"/>
      <c r="M45" s="159"/>
      <c r="N45" s="159"/>
      <c r="O45" s="159"/>
      <c r="P45" s="159"/>
      <c r="Q45" s="159">
        <v>20000000</v>
      </c>
      <c r="R45" s="159"/>
      <c r="S45" s="159"/>
      <c r="T45" s="159"/>
      <c r="U45" s="159"/>
      <c r="V45" s="159"/>
      <c r="W45" s="159"/>
      <c r="X45" s="159"/>
      <c r="Y45" s="81" t="s">
        <v>598</v>
      </c>
      <c r="Z45" s="249"/>
      <c r="AA45" s="103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</row>
    <row r="46" spans="1:70" s="12" customFormat="1" ht="114.75">
      <c r="A46" s="81" t="s">
        <v>66</v>
      </c>
      <c r="B46" s="81" t="s">
        <v>593</v>
      </c>
      <c r="C46" s="81" t="s">
        <v>616</v>
      </c>
      <c r="D46" s="81" t="s">
        <v>617</v>
      </c>
      <c r="E46" s="82">
        <v>2020051290061</v>
      </c>
      <c r="F46" s="81" t="s">
        <v>622</v>
      </c>
      <c r="G46" s="84" t="s">
        <v>42</v>
      </c>
      <c r="H46" s="85">
        <v>5</v>
      </c>
      <c r="I46" s="146" t="s">
        <v>607</v>
      </c>
      <c r="J46" s="190"/>
      <c r="K46" s="159"/>
      <c r="L46" s="159"/>
      <c r="M46" s="159"/>
      <c r="N46" s="159"/>
      <c r="O46" s="159"/>
      <c r="P46" s="159"/>
      <c r="Q46" s="159">
        <v>15000000</v>
      </c>
      <c r="R46" s="159"/>
      <c r="S46" s="159"/>
      <c r="T46" s="159"/>
      <c r="U46" s="159"/>
      <c r="V46" s="159"/>
      <c r="W46" s="159"/>
      <c r="X46" s="159"/>
      <c r="Y46" s="81" t="s">
        <v>598</v>
      </c>
      <c r="Z46" s="249"/>
      <c r="AA46" s="103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</row>
    <row r="47" spans="1:70" s="12" customFormat="1" ht="114.75">
      <c r="A47" s="81" t="s">
        <v>66</v>
      </c>
      <c r="B47" s="81" t="s">
        <v>593</v>
      </c>
      <c r="C47" s="81" t="s">
        <v>616</v>
      </c>
      <c r="D47" s="81" t="s">
        <v>617</v>
      </c>
      <c r="E47" s="82">
        <v>2020051290061</v>
      </c>
      <c r="F47" s="81" t="s">
        <v>622</v>
      </c>
      <c r="G47" s="84" t="s">
        <v>42</v>
      </c>
      <c r="H47" s="85">
        <v>5</v>
      </c>
      <c r="I47" s="146" t="s">
        <v>625</v>
      </c>
      <c r="J47" s="190"/>
      <c r="K47" s="159"/>
      <c r="L47" s="159"/>
      <c r="M47" s="159">
        <v>260000000</v>
      </c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81" t="s">
        <v>598</v>
      </c>
      <c r="Z47" s="249"/>
      <c r="AA47" s="103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</row>
    <row r="48" spans="1:70" s="12" customFormat="1">
      <c r="A48" s="369" t="s">
        <v>64</v>
      </c>
      <c r="B48" s="369"/>
      <c r="C48" s="369"/>
      <c r="D48" s="369"/>
      <c r="E48" s="369"/>
      <c r="F48" s="369"/>
      <c r="G48" s="369"/>
      <c r="H48" s="369"/>
      <c r="I48" s="369"/>
      <c r="J48" s="283">
        <f t="shared" ref="J48:X48" si="0">SUM(J11:J47)</f>
        <v>0</v>
      </c>
      <c r="K48" s="283">
        <f t="shared" si="0"/>
        <v>0</v>
      </c>
      <c r="L48" s="283">
        <f t="shared" si="0"/>
        <v>0</v>
      </c>
      <c r="M48" s="283">
        <f t="shared" si="0"/>
        <v>395334200</v>
      </c>
      <c r="N48" s="283">
        <f t="shared" si="0"/>
        <v>845000000</v>
      </c>
      <c r="O48" s="283">
        <f t="shared" si="0"/>
        <v>0</v>
      </c>
      <c r="P48" s="283">
        <f t="shared" si="0"/>
        <v>0</v>
      </c>
      <c r="Q48" s="283">
        <f t="shared" si="0"/>
        <v>354680000</v>
      </c>
      <c r="R48" s="283">
        <f t="shared" si="0"/>
        <v>0</v>
      </c>
      <c r="S48" s="283">
        <f t="shared" si="0"/>
        <v>0</v>
      </c>
      <c r="T48" s="283">
        <f t="shared" si="0"/>
        <v>0</v>
      </c>
      <c r="U48" s="283">
        <f t="shared" si="0"/>
        <v>0</v>
      </c>
      <c r="V48" s="283">
        <f t="shared" si="0"/>
        <v>0</v>
      </c>
      <c r="W48" s="283">
        <f t="shared" si="0"/>
        <v>0</v>
      </c>
      <c r="X48" s="283">
        <f t="shared" si="0"/>
        <v>0</v>
      </c>
      <c r="Y48" s="115"/>
      <c r="Z48" s="114">
        <f>SUM(J48:Y48)</f>
        <v>1595014200</v>
      </c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</row>
    <row r="49" spans="1:26" s="6" customFormat="1">
      <c r="A49" s="221"/>
      <c r="B49" s="221"/>
      <c r="C49" s="221"/>
      <c r="D49" s="221"/>
      <c r="E49" s="221"/>
      <c r="F49" s="221"/>
      <c r="G49" s="221"/>
      <c r="H49" s="221"/>
      <c r="I49" s="221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21"/>
      <c r="Z49" s="221"/>
    </row>
    <row r="50" spans="1:26" s="6" customFormat="1">
      <c r="A50" s="221"/>
      <c r="B50" s="221"/>
      <c r="C50" s="221"/>
      <c r="D50" s="221"/>
      <c r="E50" s="221"/>
      <c r="F50" s="221"/>
      <c r="G50" s="221"/>
      <c r="H50" s="221"/>
      <c r="I50" s="221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21"/>
      <c r="Z50" s="221"/>
    </row>
    <row r="51" spans="1:26" s="6" customFormat="1">
      <c r="A51" s="221"/>
      <c r="B51" s="221"/>
      <c r="C51" s="221"/>
      <c r="D51" s="221"/>
      <c r="E51" s="221"/>
      <c r="F51" s="221"/>
      <c r="G51" s="221"/>
      <c r="H51" s="221"/>
      <c r="I51" s="221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21"/>
      <c r="Z51" s="221"/>
    </row>
    <row r="52" spans="1:26" s="6" customFormat="1">
      <c r="A52" s="453"/>
      <c r="B52" s="453"/>
      <c r="C52" s="453"/>
      <c r="D52" s="453"/>
      <c r="E52" s="221"/>
      <c r="F52" s="221"/>
      <c r="G52" s="221"/>
      <c r="H52" s="221"/>
      <c r="I52" s="221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21"/>
      <c r="Z52" s="221"/>
    </row>
    <row r="53" spans="1:26" s="6" customFormat="1">
      <c r="A53" s="414" t="s">
        <v>230</v>
      </c>
      <c r="B53" s="414"/>
      <c r="C53" s="414"/>
      <c r="D53" s="414"/>
      <c r="E53" s="221"/>
      <c r="F53" s="221"/>
      <c r="G53" s="221"/>
      <c r="H53" s="221"/>
      <c r="I53" s="221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21"/>
      <c r="Z53" s="221"/>
    </row>
  </sheetData>
  <sheetProtection algorithmName="SHA-512" hashValue="MkINmrDFTjHw0IuDlbyzRUzGwg2DJb7Cclf6hPkMIOEUGCRgN3s+JEC3XGxgnZ1Y0GpyvQ+6Hss5BJzkoQL0Sg==" saltValue="GnTj84N2ZMbJvpfJ30fVIg==" spinCount="100000" sheet="1" objects="1" scenarios="1" selectLockedCells="1" selectUnlockedCells="1"/>
  <mergeCells count="19">
    <mergeCell ref="A53:D53"/>
    <mergeCell ref="I9:I10"/>
    <mergeCell ref="J9:X9"/>
    <mergeCell ref="Y9:Y10"/>
    <mergeCell ref="Z9:Z10"/>
    <mergeCell ref="A48:I48"/>
    <mergeCell ref="A52:D52"/>
    <mergeCell ref="A9:A10"/>
    <mergeCell ref="B9:B10"/>
    <mergeCell ref="C9:C10"/>
    <mergeCell ref="D9:D10"/>
    <mergeCell ref="E9:E10"/>
    <mergeCell ref="F9:H9"/>
    <mergeCell ref="A1:C4"/>
    <mergeCell ref="D1:W4"/>
    <mergeCell ref="X1:Z1"/>
    <mergeCell ref="X2:Z2"/>
    <mergeCell ref="X3:Z3"/>
    <mergeCell ref="X4:Z4"/>
  </mergeCells>
  <conditionalFormatting sqref="I36 I38 I11:I14 I23:I34">
    <cfRule type="containsText" dxfId="15" priority="16" stopIfTrue="1" operator="containsText" text="NO">
      <formula>NOT(ISERROR(SEARCH("NO",I11)))</formula>
    </cfRule>
  </conditionalFormatting>
  <conditionalFormatting sqref="I15:I16">
    <cfRule type="containsText" dxfId="14" priority="15" stopIfTrue="1" operator="containsText" text="NO">
      <formula>NOT(ISERROR(SEARCH("NO",I15)))</formula>
    </cfRule>
  </conditionalFormatting>
  <conditionalFormatting sqref="I17:I18">
    <cfRule type="containsText" dxfId="13" priority="14" stopIfTrue="1" operator="containsText" text="NO">
      <formula>NOT(ISERROR(SEARCH("NO",I17)))</formula>
    </cfRule>
  </conditionalFormatting>
  <conditionalFormatting sqref="I19:I20">
    <cfRule type="containsText" dxfId="12" priority="13" stopIfTrue="1" operator="containsText" text="NO">
      <formula>NOT(ISERROR(SEARCH("NO",I19)))</formula>
    </cfRule>
  </conditionalFormatting>
  <conditionalFormatting sqref="I21:I22">
    <cfRule type="containsText" dxfId="11" priority="12" stopIfTrue="1" operator="containsText" text="NO">
      <formula>NOT(ISERROR(SEARCH("NO",I21)))</formula>
    </cfRule>
  </conditionalFormatting>
  <conditionalFormatting sqref="I37">
    <cfRule type="containsText" dxfId="10" priority="10" stopIfTrue="1" operator="containsText" text="NO">
      <formula>NOT(ISERROR(SEARCH("NO",I37)))</formula>
    </cfRule>
  </conditionalFormatting>
  <conditionalFormatting sqref="I35">
    <cfRule type="containsText" dxfId="9" priority="11" stopIfTrue="1" operator="containsText" text="NO">
      <formula>NOT(ISERROR(SEARCH("NO",I35)))</formula>
    </cfRule>
  </conditionalFormatting>
  <conditionalFormatting sqref="I39">
    <cfRule type="containsText" dxfId="8" priority="9" stopIfTrue="1" operator="containsText" text="NO">
      <formula>NOT(ISERROR(SEARCH("NO",I39)))</formula>
    </cfRule>
  </conditionalFormatting>
  <conditionalFormatting sqref="I40">
    <cfRule type="containsText" dxfId="7" priority="8" stopIfTrue="1" operator="containsText" text="NO">
      <formula>NOT(ISERROR(SEARCH("NO",I40)))</formula>
    </cfRule>
  </conditionalFormatting>
  <conditionalFormatting sqref="I41">
    <cfRule type="containsText" dxfId="6" priority="7" stopIfTrue="1" operator="containsText" text="NO">
      <formula>NOT(ISERROR(SEARCH("NO",I41)))</formula>
    </cfRule>
  </conditionalFormatting>
  <conditionalFormatting sqref="I43">
    <cfRule type="containsText" dxfId="5" priority="5" stopIfTrue="1" operator="containsText" text="NO">
      <formula>NOT(ISERROR(SEARCH("NO",I43)))</formula>
    </cfRule>
  </conditionalFormatting>
  <conditionalFormatting sqref="I42">
    <cfRule type="containsText" dxfId="4" priority="6" stopIfTrue="1" operator="containsText" text="NO">
      <formula>NOT(ISERROR(SEARCH("NO",I42)))</formula>
    </cfRule>
  </conditionalFormatting>
  <conditionalFormatting sqref="I44">
    <cfRule type="containsText" dxfId="3" priority="4" stopIfTrue="1" operator="containsText" text="NO">
      <formula>NOT(ISERROR(SEARCH("NO",I44)))</formula>
    </cfRule>
  </conditionalFormatting>
  <conditionalFormatting sqref="I45">
    <cfRule type="containsText" dxfId="2" priority="3" stopIfTrue="1" operator="containsText" text="NO">
      <formula>NOT(ISERROR(SEARCH("NO",I45)))</formula>
    </cfRule>
  </conditionalFormatting>
  <conditionalFormatting sqref="I46">
    <cfRule type="containsText" dxfId="1" priority="2" stopIfTrue="1" operator="containsText" text="NO">
      <formula>NOT(ISERROR(SEARCH("NO",I46)))</formula>
    </cfRule>
  </conditionalFormatting>
  <conditionalFormatting sqref="I47">
    <cfRule type="containsText" dxfId="0" priority="1" stopIfTrue="1" operator="containsText" text="NO">
      <formula>NOT(ISERROR(SEARCH("NO",I47)))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9"/>
  <sheetViews>
    <sheetView zoomScale="57" zoomScaleNormal="57" workbookViewId="0">
      <selection activeCell="R41" sqref="R41"/>
    </sheetView>
  </sheetViews>
  <sheetFormatPr baseColWidth="10" defaultRowHeight="15"/>
  <cols>
    <col min="1" max="1" width="19.5703125" customWidth="1"/>
    <col min="2" max="2" width="16.85546875" customWidth="1"/>
    <col min="3" max="3" width="15.7109375" customWidth="1"/>
    <col min="4" max="4" width="36" customWidth="1"/>
    <col min="5" max="5" width="23.5703125" customWidth="1"/>
    <col min="6" max="6" width="26.42578125" customWidth="1"/>
    <col min="9" max="9" width="18.5703125" customWidth="1"/>
    <col min="14" max="14" width="18.28515625" style="167" customWidth="1"/>
    <col min="18" max="18" width="15.28515625" customWidth="1"/>
    <col min="26" max="26" width="15.140625" bestFit="1" customWidth="1"/>
  </cols>
  <sheetData>
    <row r="1" spans="1:70" s="6" customFormat="1" ht="15.75" customHeight="1">
      <c r="A1" s="352"/>
      <c r="B1" s="353"/>
      <c r="C1" s="354"/>
      <c r="D1" s="479" t="s">
        <v>0</v>
      </c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1"/>
      <c r="X1" s="482" t="s">
        <v>46</v>
      </c>
      <c r="Y1" s="482"/>
      <c r="Z1" s="482"/>
    </row>
    <row r="2" spans="1:70" s="6" customFormat="1" ht="15.75" customHeight="1">
      <c r="A2" s="355"/>
      <c r="B2" s="356"/>
      <c r="C2" s="357"/>
      <c r="D2" s="479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1"/>
      <c r="X2" s="482" t="s">
        <v>47</v>
      </c>
      <c r="Y2" s="482"/>
      <c r="Z2" s="482"/>
    </row>
    <row r="3" spans="1:70" s="6" customFormat="1" ht="15.75" customHeight="1">
      <c r="A3" s="355"/>
      <c r="B3" s="356"/>
      <c r="C3" s="357"/>
      <c r="D3" s="479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1"/>
      <c r="X3" s="482" t="s">
        <v>48</v>
      </c>
      <c r="Y3" s="482"/>
      <c r="Z3" s="482"/>
    </row>
    <row r="4" spans="1:70" s="6" customFormat="1" ht="15.75" customHeight="1">
      <c r="A4" s="358"/>
      <c r="B4" s="359"/>
      <c r="C4" s="360"/>
      <c r="D4" s="479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1"/>
      <c r="X4" s="482" t="s">
        <v>49</v>
      </c>
      <c r="Y4" s="482"/>
      <c r="Z4" s="482"/>
    </row>
    <row r="5" spans="1:70" s="12" customFormat="1">
      <c r="A5" s="7" t="s">
        <v>1</v>
      </c>
      <c r="B5" s="8" t="s">
        <v>626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6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s="12" customFormat="1">
      <c r="A6" s="13" t="s">
        <v>3</v>
      </c>
      <c r="B6" s="14">
        <v>2023</v>
      </c>
      <c r="C6" s="15"/>
      <c r="D6" s="16"/>
      <c r="E6" s="17"/>
      <c r="F6" s="17"/>
      <c r="G6" s="17"/>
      <c r="H6" s="17"/>
      <c r="I6" s="17"/>
      <c r="J6" s="17"/>
      <c r="K6" s="17"/>
      <c r="L6" s="17"/>
      <c r="M6" s="17"/>
      <c r="N6" s="161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s="12" customFormat="1">
      <c r="A7" s="13" t="s">
        <v>4</v>
      </c>
      <c r="B7" s="19" t="s">
        <v>627</v>
      </c>
      <c r="C7" s="15"/>
      <c r="D7" s="17"/>
      <c r="E7" s="20"/>
      <c r="F7" s="17"/>
      <c r="G7" s="17"/>
      <c r="H7" s="17"/>
      <c r="I7" s="17"/>
      <c r="J7" s="17"/>
      <c r="K7" s="17"/>
      <c r="L7" s="17"/>
      <c r="M7" s="17"/>
      <c r="N7" s="161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8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s="12" customFormat="1">
      <c r="A8" s="21" t="s">
        <v>6</v>
      </c>
      <c r="B8" s="22">
        <v>44953</v>
      </c>
      <c r="C8" s="23"/>
      <c r="D8" s="24"/>
      <c r="E8" s="24"/>
      <c r="F8" s="24"/>
      <c r="G8" s="24"/>
      <c r="I8" s="24"/>
      <c r="J8" s="24"/>
      <c r="K8" s="24"/>
      <c r="L8" s="24"/>
      <c r="M8" s="24"/>
      <c r="N8" s="162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s="12" customFormat="1" ht="26.25" customHeight="1">
      <c r="A9" s="345" t="s">
        <v>7</v>
      </c>
      <c r="B9" s="348" t="s">
        <v>8</v>
      </c>
      <c r="C9" s="345" t="s">
        <v>9</v>
      </c>
      <c r="D9" s="345" t="s">
        <v>10</v>
      </c>
      <c r="E9" s="345" t="s">
        <v>11</v>
      </c>
      <c r="F9" s="350" t="s">
        <v>12</v>
      </c>
      <c r="G9" s="351"/>
      <c r="H9" s="351"/>
      <c r="I9" s="342" t="s">
        <v>13</v>
      </c>
      <c r="J9" s="367" t="s">
        <v>14</v>
      </c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45" t="s">
        <v>15</v>
      </c>
      <c r="Z9" s="346" t="s">
        <v>16</v>
      </c>
      <c r="AA9" s="2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12" customFormat="1" ht="36.75" customHeight="1">
      <c r="A10" s="345"/>
      <c r="B10" s="349"/>
      <c r="C10" s="345"/>
      <c r="D10" s="345"/>
      <c r="E10" s="345"/>
      <c r="F10" s="27" t="s">
        <v>17</v>
      </c>
      <c r="G10" s="30" t="s">
        <v>18</v>
      </c>
      <c r="H10" s="29" t="s">
        <v>19</v>
      </c>
      <c r="I10" s="343"/>
      <c r="J10" s="74" t="s">
        <v>20</v>
      </c>
      <c r="K10" s="74" t="s">
        <v>21</v>
      </c>
      <c r="L10" s="74" t="s">
        <v>22</v>
      </c>
      <c r="M10" s="74" t="s">
        <v>23</v>
      </c>
      <c r="N10" s="159" t="s">
        <v>24</v>
      </c>
      <c r="O10" s="74" t="s">
        <v>25</v>
      </c>
      <c r="P10" s="74" t="s">
        <v>26</v>
      </c>
      <c r="Q10" s="74" t="s">
        <v>27</v>
      </c>
      <c r="R10" s="74" t="s">
        <v>28</v>
      </c>
      <c r="S10" s="74" t="s">
        <v>29</v>
      </c>
      <c r="T10" s="74" t="s">
        <v>30</v>
      </c>
      <c r="U10" s="74" t="s">
        <v>31</v>
      </c>
      <c r="V10" s="74" t="s">
        <v>32</v>
      </c>
      <c r="W10" s="74" t="s">
        <v>33</v>
      </c>
      <c r="X10" s="74" t="s">
        <v>34</v>
      </c>
      <c r="Y10" s="345"/>
      <c r="Z10" s="346"/>
      <c r="AA10" s="2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12" customFormat="1" ht="76.5">
      <c r="A11" s="147" t="s">
        <v>66</v>
      </c>
      <c r="B11" s="147" t="s">
        <v>321</v>
      </c>
      <c r="C11" s="81" t="s">
        <v>628</v>
      </c>
      <c r="D11" s="81" t="s">
        <v>629</v>
      </c>
      <c r="E11" s="82">
        <v>2020051290025</v>
      </c>
      <c r="F11" s="83" t="s">
        <v>630</v>
      </c>
      <c r="G11" s="148" t="s">
        <v>42</v>
      </c>
      <c r="H11" s="85">
        <v>1</v>
      </c>
      <c r="I11" s="144" t="s">
        <v>558</v>
      </c>
      <c r="J11" s="100"/>
      <c r="K11" s="74"/>
      <c r="L11" s="74"/>
      <c r="M11" s="74"/>
      <c r="N11" s="163">
        <v>47936694</v>
      </c>
      <c r="O11" s="108"/>
      <c r="P11" s="100"/>
      <c r="Q11" s="74"/>
      <c r="R11" s="74"/>
      <c r="S11" s="74"/>
      <c r="T11" s="74"/>
      <c r="U11" s="74"/>
      <c r="V11" s="74"/>
      <c r="W11" s="74"/>
      <c r="X11" s="74"/>
      <c r="Y11" s="81" t="s">
        <v>631</v>
      </c>
      <c r="Z11" s="39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s="12" customFormat="1" ht="63.75">
      <c r="A12" s="147" t="s">
        <v>66</v>
      </c>
      <c r="B12" s="147" t="s">
        <v>321</v>
      </c>
      <c r="C12" s="81" t="s">
        <v>628</v>
      </c>
      <c r="D12" s="81" t="s">
        <v>629</v>
      </c>
      <c r="E12" s="82">
        <v>2020051290025</v>
      </c>
      <c r="F12" s="83" t="s">
        <v>632</v>
      </c>
      <c r="G12" s="148" t="s">
        <v>42</v>
      </c>
      <c r="H12" s="85">
        <v>1</v>
      </c>
      <c r="I12" s="144" t="s">
        <v>552</v>
      </c>
      <c r="J12" s="100"/>
      <c r="K12" s="74"/>
      <c r="L12" s="74"/>
      <c r="M12" s="74"/>
      <c r="N12" s="163">
        <v>87629006</v>
      </c>
      <c r="O12" s="108"/>
      <c r="P12" s="100"/>
      <c r="Q12" s="74"/>
      <c r="R12" s="74"/>
      <c r="S12" s="74"/>
      <c r="T12" s="74"/>
      <c r="U12" s="74"/>
      <c r="V12" s="74"/>
      <c r="W12" s="74"/>
      <c r="X12" s="74"/>
      <c r="Y12" s="81" t="s">
        <v>631</v>
      </c>
      <c r="Z12" s="39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s="12" customFormat="1" ht="63.75">
      <c r="A13" s="147" t="s">
        <v>66</v>
      </c>
      <c r="B13" s="147" t="s">
        <v>321</v>
      </c>
      <c r="C13" s="81" t="s">
        <v>628</v>
      </c>
      <c r="D13" s="81" t="s">
        <v>629</v>
      </c>
      <c r="E13" s="82">
        <v>2020051290025</v>
      </c>
      <c r="F13" s="83" t="s">
        <v>632</v>
      </c>
      <c r="G13" s="148" t="s">
        <v>42</v>
      </c>
      <c r="H13" s="85">
        <v>1</v>
      </c>
      <c r="I13" s="144" t="s">
        <v>552</v>
      </c>
      <c r="J13" s="100"/>
      <c r="K13" s="74"/>
      <c r="L13" s="74"/>
      <c r="M13" s="74"/>
      <c r="N13" s="163">
        <v>87629007</v>
      </c>
      <c r="O13" s="108"/>
      <c r="P13" s="100"/>
      <c r="Q13" s="74"/>
      <c r="R13" s="74"/>
      <c r="S13" s="74"/>
      <c r="T13" s="74"/>
      <c r="U13" s="74"/>
      <c r="V13" s="74"/>
      <c r="W13" s="74"/>
      <c r="X13" s="74"/>
      <c r="Y13" s="81" t="s">
        <v>631</v>
      </c>
      <c r="Z13" s="39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s="12" customFormat="1" ht="63.75">
      <c r="A14" s="147" t="s">
        <v>66</v>
      </c>
      <c r="B14" s="147" t="s">
        <v>321</v>
      </c>
      <c r="C14" s="81" t="s">
        <v>628</v>
      </c>
      <c r="D14" s="81" t="s">
        <v>629</v>
      </c>
      <c r="E14" s="82">
        <v>2020051290025</v>
      </c>
      <c r="F14" s="83" t="s">
        <v>632</v>
      </c>
      <c r="G14" s="148" t="s">
        <v>42</v>
      </c>
      <c r="H14" s="85">
        <v>1</v>
      </c>
      <c r="I14" s="144" t="s">
        <v>419</v>
      </c>
      <c r="J14" s="100"/>
      <c r="K14" s="74"/>
      <c r="L14" s="74"/>
      <c r="M14" s="74"/>
      <c r="N14" s="163">
        <v>0</v>
      </c>
      <c r="O14" s="108"/>
      <c r="P14" s="100"/>
      <c r="Q14" s="74"/>
      <c r="R14" s="88">
        <v>6568297</v>
      </c>
      <c r="S14" s="74"/>
      <c r="T14" s="74"/>
      <c r="U14" s="74"/>
      <c r="V14" s="74"/>
      <c r="W14" s="74"/>
      <c r="X14" s="74"/>
      <c r="Y14" s="81" t="s">
        <v>631</v>
      </c>
      <c r="Z14" s="39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s="12" customFormat="1" ht="51">
      <c r="A15" s="147" t="s">
        <v>66</v>
      </c>
      <c r="B15" s="147" t="s">
        <v>321</v>
      </c>
      <c r="C15" s="81" t="s">
        <v>628</v>
      </c>
      <c r="D15" s="81" t="s">
        <v>629</v>
      </c>
      <c r="E15" s="82">
        <v>2020051290025</v>
      </c>
      <c r="F15" s="83" t="s">
        <v>633</v>
      </c>
      <c r="G15" s="148" t="s">
        <v>42</v>
      </c>
      <c r="H15" s="85">
        <v>1</v>
      </c>
      <c r="I15" s="144" t="s">
        <v>94</v>
      </c>
      <c r="J15" s="100"/>
      <c r="K15" s="74"/>
      <c r="L15" s="74"/>
      <c r="M15" s="74"/>
      <c r="N15" s="159">
        <v>160461533</v>
      </c>
      <c r="O15" s="108"/>
      <c r="P15" s="100"/>
      <c r="Q15" s="74"/>
      <c r="R15" s="88">
        <v>0</v>
      </c>
      <c r="S15" s="74"/>
      <c r="T15" s="74"/>
      <c r="U15" s="74"/>
      <c r="V15" s="74"/>
      <c r="W15" s="74"/>
      <c r="X15" s="74"/>
      <c r="Y15" s="81" t="s">
        <v>631</v>
      </c>
      <c r="Z15" s="39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s="12" customFormat="1" ht="51">
      <c r="A16" s="147" t="s">
        <v>66</v>
      </c>
      <c r="B16" s="147" t="s">
        <v>321</v>
      </c>
      <c r="C16" s="81" t="s">
        <v>628</v>
      </c>
      <c r="D16" s="81" t="s">
        <v>629</v>
      </c>
      <c r="E16" s="82">
        <v>2020051290025</v>
      </c>
      <c r="F16" s="83" t="s">
        <v>633</v>
      </c>
      <c r="G16" s="148" t="s">
        <v>42</v>
      </c>
      <c r="H16" s="85">
        <v>1</v>
      </c>
      <c r="I16" s="144" t="s">
        <v>422</v>
      </c>
      <c r="J16" s="100"/>
      <c r="K16" s="74"/>
      <c r="L16" s="74"/>
      <c r="M16" s="74"/>
      <c r="N16" s="163">
        <v>0</v>
      </c>
      <c r="O16" s="108"/>
      <c r="P16" s="100"/>
      <c r="Q16" s="74"/>
      <c r="R16" s="149">
        <v>29832192</v>
      </c>
      <c r="S16" s="74"/>
      <c r="T16" s="74"/>
      <c r="U16" s="74"/>
      <c r="V16" s="74"/>
      <c r="W16" s="74"/>
      <c r="X16" s="74"/>
      <c r="Y16" s="81" t="s">
        <v>631</v>
      </c>
      <c r="Z16" s="39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s="12" customFormat="1" ht="51">
      <c r="A17" s="147" t="s">
        <v>66</v>
      </c>
      <c r="B17" s="147" t="s">
        <v>321</v>
      </c>
      <c r="C17" s="81" t="s">
        <v>628</v>
      </c>
      <c r="D17" s="81" t="s">
        <v>629</v>
      </c>
      <c r="E17" s="82">
        <v>2020051290025</v>
      </c>
      <c r="F17" s="83" t="s">
        <v>633</v>
      </c>
      <c r="G17" s="148" t="s">
        <v>42</v>
      </c>
      <c r="H17" s="85">
        <v>1</v>
      </c>
      <c r="I17" s="144" t="s">
        <v>94</v>
      </c>
      <c r="J17" s="100"/>
      <c r="K17" s="74"/>
      <c r="L17" s="74"/>
      <c r="M17" s="74"/>
      <c r="N17" s="164">
        <f>138128200+20333333</f>
        <v>158461533</v>
      </c>
      <c r="O17" s="108"/>
      <c r="P17" s="100"/>
      <c r="Q17" s="74"/>
      <c r="R17" s="88">
        <v>0</v>
      </c>
      <c r="S17" s="74"/>
      <c r="T17" s="74"/>
      <c r="U17" s="74"/>
      <c r="V17" s="74"/>
      <c r="W17" s="74"/>
      <c r="X17" s="74"/>
      <c r="Y17" s="81" t="s">
        <v>631</v>
      </c>
      <c r="Z17" s="39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s="12" customFormat="1" ht="51">
      <c r="A18" s="147" t="s">
        <v>66</v>
      </c>
      <c r="B18" s="147" t="s">
        <v>321</v>
      </c>
      <c r="C18" s="81" t="s">
        <v>628</v>
      </c>
      <c r="D18" s="81" t="s">
        <v>629</v>
      </c>
      <c r="E18" s="82">
        <v>2020051290025</v>
      </c>
      <c r="F18" s="83" t="s">
        <v>633</v>
      </c>
      <c r="G18" s="148" t="s">
        <v>42</v>
      </c>
      <c r="H18" s="85">
        <v>1</v>
      </c>
      <c r="I18" s="144" t="s">
        <v>422</v>
      </c>
      <c r="J18" s="100"/>
      <c r="K18" s="74"/>
      <c r="L18" s="74"/>
      <c r="M18" s="74"/>
      <c r="N18" s="163">
        <v>0</v>
      </c>
      <c r="O18" s="108"/>
      <c r="P18" s="100"/>
      <c r="Q18" s="74"/>
      <c r="R18" s="149">
        <v>29832191</v>
      </c>
      <c r="S18" s="74"/>
      <c r="T18" s="74"/>
      <c r="U18" s="74"/>
      <c r="V18" s="74"/>
      <c r="W18" s="74"/>
      <c r="X18" s="74"/>
      <c r="Y18" s="81" t="s">
        <v>631</v>
      </c>
      <c r="Z18" s="39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s="12" customFormat="1" ht="51">
      <c r="A19" s="147" t="s">
        <v>66</v>
      </c>
      <c r="B19" s="147" t="s">
        <v>321</v>
      </c>
      <c r="C19" s="81" t="s">
        <v>628</v>
      </c>
      <c r="D19" s="81" t="s">
        <v>629</v>
      </c>
      <c r="E19" s="82">
        <v>2020051290025</v>
      </c>
      <c r="F19" s="83" t="s">
        <v>633</v>
      </c>
      <c r="G19" s="148" t="s">
        <v>42</v>
      </c>
      <c r="H19" s="85">
        <v>1</v>
      </c>
      <c r="I19" s="144" t="s">
        <v>94</v>
      </c>
      <c r="J19" s="100"/>
      <c r="K19" s="74"/>
      <c r="L19" s="74"/>
      <c r="M19" s="74"/>
      <c r="N19" s="164">
        <f>128128200+22333334+3615400</f>
        <v>154076934</v>
      </c>
      <c r="O19" s="108"/>
      <c r="P19" s="100"/>
      <c r="Q19" s="74"/>
      <c r="R19" s="88">
        <v>0</v>
      </c>
      <c r="S19" s="74"/>
      <c r="T19" s="74"/>
      <c r="U19" s="74"/>
      <c r="V19" s="74"/>
      <c r="W19" s="74"/>
      <c r="X19" s="74"/>
      <c r="Y19" s="81" t="s">
        <v>631</v>
      </c>
      <c r="Z19" s="39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s="12" customFormat="1" ht="51">
      <c r="A20" s="147" t="s">
        <v>66</v>
      </c>
      <c r="B20" s="147" t="s">
        <v>321</v>
      </c>
      <c r="C20" s="81" t="s">
        <v>628</v>
      </c>
      <c r="D20" s="81" t="s">
        <v>629</v>
      </c>
      <c r="E20" s="82">
        <v>2020051290025</v>
      </c>
      <c r="F20" s="83" t="s">
        <v>633</v>
      </c>
      <c r="G20" s="148" t="s">
        <v>42</v>
      </c>
      <c r="H20" s="85">
        <v>1</v>
      </c>
      <c r="I20" s="144" t="s">
        <v>422</v>
      </c>
      <c r="J20" s="100"/>
      <c r="K20" s="74"/>
      <c r="L20" s="74"/>
      <c r="M20" s="74"/>
      <c r="N20" s="163">
        <v>0</v>
      </c>
      <c r="O20" s="108"/>
      <c r="P20" s="100"/>
      <c r="Q20" s="74"/>
      <c r="R20" s="149">
        <f>29832191+503426</f>
        <v>30335617</v>
      </c>
      <c r="S20" s="74"/>
      <c r="T20" s="74"/>
      <c r="U20" s="74"/>
      <c r="V20" s="74"/>
      <c r="W20" s="74"/>
      <c r="X20" s="74"/>
      <c r="Y20" s="81" t="s">
        <v>631</v>
      </c>
      <c r="Z20" s="39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</row>
    <row r="21" spans="1:70" s="12" customFormat="1" ht="51">
      <c r="A21" s="147" t="s">
        <v>66</v>
      </c>
      <c r="B21" s="147" t="s">
        <v>321</v>
      </c>
      <c r="C21" s="81" t="s">
        <v>628</v>
      </c>
      <c r="D21" s="81" t="s">
        <v>629</v>
      </c>
      <c r="E21" s="82">
        <v>2020051290025</v>
      </c>
      <c r="F21" s="83" t="s">
        <v>633</v>
      </c>
      <c r="G21" s="148" t="s">
        <v>42</v>
      </c>
      <c r="H21" s="85">
        <v>1</v>
      </c>
      <c r="I21" s="144" t="s">
        <v>419</v>
      </c>
      <c r="J21" s="100"/>
      <c r="K21" s="74"/>
      <c r="L21" s="74"/>
      <c r="M21" s="74"/>
      <c r="N21" s="159"/>
      <c r="O21" s="108"/>
      <c r="P21" s="100"/>
      <c r="Q21" s="74"/>
      <c r="R21" s="149">
        <f>5568296+241407</f>
        <v>5809703</v>
      </c>
      <c r="S21" s="74"/>
      <c r="T21" s="74"/>
      <c r="U21" s="74"/>
      <c r="V21" s="74"/>
      <c r="W21" s="74"/>
      <c r="X21" s="74"/>
      <c r="Y21" s="81" t="s">
        <v>631</v>
      </c>
      <c r="Z21" s="39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s="12" customFormat="1" ht="63.75">
      <c r="A22" s="147" t="s">
        <v>66</v>
      </c>
      <c r="B22" s="147" t="s">
        <v>321</v>
      </c>
      <c r="C22" s="81" t="s">
        <v>628</v>
      </c>
      <c r="D22" s="81" t="s">
        <v>629</v>
      </c>
      <c r="E22" s="82">
        <v>2020051290067</v>
      </c>
      <c r="F22" s="83" t="s">
        <v>634</v>
      </c>
      <c r="G22" s="148" t="s">
        <v>42</v>
      </c>
      <c r="H22" s="85">
        <v>1</v>
      </c>
      <c r="I22" s="144" t="s">
        <v>635</v>
      </c>
      <c r="J22" s="100"/>
      <c r="K22" s="74"/>
      <c r="L22" s="74"/>
      <c r="M22" s="74"/>
      <c r="N22" s="159"/>
      <c r="O22" s="108"/>
      <c r="P22" s="100"/>
      <c r="Q22" s="74"/>
      <c r="R22" s="149">
        <f>71290845+982275</f>
        <v>72273120</v>
      </c>
      <c r="S22" s="74"/>
      <c r="T22" s="74"/>
      <c r="U22" s="74"/>
      <c r="V22" s="74"/>
      <c r="W22" s="74"/>
      <c r="X22" s="74"/>
      <c r="Y22" s="81" t="s">
        <v>631</v>
      </c>
      <c r="Z22" s="39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s="12" customFormat="1" ht="63.75">
      <c r="A23" s="147" t="s">
        <v>66</v>
      </c>
      <c r="B23" s="147" t="s">
        <v>321</v>
      </c>
      <c r="C23" s="81" t="s">
        <v>636</v>
      </c>
      <c r="D23" s="81" t="s">
        <v>637</v>
      </c>
      <c r="E23" s="82">
        <v>2020051290067</v>
      </c>
      <c r="F23" s="83" t="s">
        <v>634</v>
      </c>
      <c r="G23" s="148" t="s">
        <v>42</v>
      </c>
      <c r="H23" s="85">
        <v>1</v>
      </c>
      <c r="I23" s="144" t="s">
        <v>635</v>
      </c>
      <c r="J23" s="100"/>
      <c r="K23" s="74"/>
      <c r="L23" s="74"/>
      <c r="M23" s="74"/>
      <c r="N23" s="159"/>
      <c r="O23" s="108"/>
      <c r="P23" s="100"/>
      <c r="Q23" s="74"/>
      <c r="R23" s="149">
        <v>27726880</v>
      </c>
      <c r="S23" s="74"/>
      <c r="T23" s="74"/>
      <c r="U23" s="74"/>
      <c r="V23" s="74"/>
      <c r="W23" s="74"/>
      <c r="X23" s="74"/>
      <c r="Y23" s="81" t="s">
        <v>631</v>
      </c>
      <c r="Z23" s="39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s="12" customFormat="1" ht="51">
      <c r="A24" s="147" t="s">
        <v>66</v>
      </c>
      <c r="B24" s="147" t="s">
        <v>321</v>
      </c>
      <c r="C24" s="81" t="s">
        <v>636</v>
      </c>
      <c r="D24" s="81" t="s">
        <v>637</v>
      </c>
      <c r="E24" s="82">
        <v>2020051290067</v>
      </c>
      <c r="F24" s="83" t="s">
        <v>638</v>
      </c>
      <c r="G24" s="148" t="s">
        <v>42</v>
      </c>
      <c r="H24" s="85">
        <v>1</v>
      </c>
      <c r="I24" s="144" t="s">
        <v>482</v>
      </c>
      <c r="J24" s="100"/>
      <c r="K24" s="74"/>
      <c r="L24" s="74"/>
      <c r="M24" s="74"/>
      <c r="N24" s="164">
        <f>70548095+22333334</f>
        <v>92881429</v>
      </c>
      <c r="O24" s="108"/>
      <c r="P24" s="100"/>
      <c r="Q24" s="74"/>
      <c r="R24" s="88">
        <v>0</v>
      </c>
      <c r="S24" s="74"/>
      <c r="T24" s="74"/>
      <c r="U24" s="74"/>
      <c r="V24" s="74"/>
      <c r="W24" s="74"/>
      <c r="X24" s="74"/>
      <c r="Y24" s="81" t="s">
        <v>631</v>
      </c>
      <c r="Z24" s="39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s="12" customFormat="1" ht="51">
      <c r="A25" s="147" t="s">
        <v>66</v>
      </c>
      <c r="B25" s="147" t="s">
        <v>321</v>
      </c>
      <c r="C25" s="81" t="s">
        <v>636</v>
      </c>
      <c r="D25" s="81" t="s">
        <v>637</v>
      </c>
      <c r="E25" s="82">
        <v>2020051290067</v>
      </c>
      <c r="F25" s="83" t="s">
        <v>638</v>
      </c>
      <c r="G25" s="148" t="s">
        <v>42</v>
      </c>
      <c r="H25" s="85">
        <v>1</v>
      </c>
      <c r="I25" s="144" t="s">
        <v>482</v>
      </c>
      <c r="J25" s="100"/>
      <c r="K25" s="74"/>
      <c r="L25" s="74"/>
      <c r="M25" s="74"/>
      <c r="N25" s="164">
        <f>70548093+22333333</f>
        <v>92881426</v>
      </c>
      <c r="O25" s="108"/>
      <c r="P25" s="100"/>
      <c r="Q25" s="74"/>
      <c r="R25" s="74"/>
      <c r="S25" s="74"/>
      <c r="T25" s="74"/>
      <c r="U25" s="74"/>
      <c r="V25" s="74"/>
      <c r="W25" s="74"/>
      <c r="X25" s="74"/>
      <c r="Y25" s="81" t="s">
        <v>631</v>
      </c>
      <c r="Z25" s="39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s="12" customFormat="1" ht="51">
      <c r="A26" s="147" t="s">
        <v>66</v>
      </c>
      <c r="B26" s="147" t="s">
        <v>321</v>
      </c>
      <c r="C26" s="81" t="s">
        <v>636</v>
      </c>
      <c r="D26" s="81" t="s">
        <v>637</v>
      </c>
      <c r="E26" s="82">
        <v>2020051290067</v>
      </c>
      <c r="F26" s="83" t="s">
        <v>638</v>
      </c>
      <c r="G26" s="148" t="s">
        <v>42</v>
      </c>
      <c r="H26" s="85">
        <v>1</v>
      </c>
      <c r="I26" s="144" t="s">
        <v>482</v>
      </c>
      <c r="J26" s="100"/>
      <c r="K26" s="74"/>
      <c r="L26" s="74"/>
      <c r="M26" s="74"/>
      <c r="N26" s="164">
        <v>93329145</v>
      </c>
      <c r="O26" s="108"/>
      <c r="P26" s="100"/>
      <c r="Q26" s="74"/>
      <c r="S26" s="74"/>
      <c r="T26" s="74"/>
      <c r="U26" s="74"/>
      <c r="V26" s="74"/>
      <c r="W26" s="74"/>
      <c r="X26" s="74"/>
      <c r="Y26" s="81" t="s">
        <v>631</v>
      </c>
      <c r="Z26" s="39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s="12" customFormat="1" ht="51">
      <c r="A27" s="147" t="s">
        <v>66</v>
      </c>
      <c r="B27" s="147" t="s">
        <v>321</v>
      </c>
      <c r="C27" s="81" t="s">
        <v>636</v>
      </c>
      <c r="D27" s="81" t="s">
        <v>637</v>
      </c>
      <c r="E27" s="82">
        <v>2020051290026</v>
      </c>
      <c r="F27" s="83" t="s">
        <v>639</v>
      </c>
      <c r="G27" s="148" t="s">
        <v>42</v>
      </c>
      <c r="H27" s="85">
        <v>1</v>
      </c>
      <c r="I27" s="144" t="s">
        <v>537</v>
      </c>
      <c r="J27" s="100"/>
      <c r="K27" s="74"/>
      <c r="L27" s="74"/>
      <c r="M27" s="74"/>
      <c r="N27" s="163">
        <v>0</v>
      </c>
      <c r="O27" s="108"/>
      <c r="P27" s="100"/>
      <c r="Q27" s="74"/>
      <c r="R27" s="149">
        <f>9556692+1366012</f>
        <v>10922704</v>
      </c>
      <c r="S27" s="74"/>
      <c r="T27" s="74"/>
      <c r="U27" s="74"/>
      <c r="V27" s="74"/>
      <c r="W27" s="74"/>
      <c r="X27" s="74"/>
      <c r="Y27" s="81" t="s">
        <v>631</v>
      </c>
      <c r="Z27" s="39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s="12" customFormat="1" ht="51">
      <c r="A28" s="147" t="s">
        <v>66</v>
      </c>
      <c r="B28" s="147" t="s">
        <v>321</v>
      </c>
      <c r="C28" s="81" t="s">
        <v>640</v>
      </c>
      <c r="D28" s="81" t="s">
        <v>641</v>
      </c>
      <c r="E28" s="82">
        <v>2020051290026</v>
      </c>
      <c r="F28" s="83" t="s">
        <v>639</v>
      </c>
      <c r="G28" s="148" t="s">
        <v>42</v>
      </c>
      <c r="H28" s="85">
        <v>1</v>
      </c>
      <c r="I28" s="144" t="s">
        <v>537</v>
      </c>
      <c r="J28" s="100"/>
      <c r="K28" s="74"/>
      <c r="L28" s="74"/>
      <c r="M28" s="74"/>
      <c r="N28" s="159"/>
      <c r="O28" s="108"/>
      <c r="P28" s="100"/>
      <c r="Q28" s="74"/>
      <c r="R28" s="149">
        <f>9556692+1366012</f>
        <v>10922704</v>
      </c>
      <c r="S28" s="74"/>
      <c r="T28" s="74"/>
      <c r="U28" s="74"/>
      <c r="V28" s="74"/>
      <c r="W28" s="74"/>
      <c r="X28" s="74"/>
      <c r="Y28" s="81" t="s">
        <v>631</v>
      </c>
      <c r="Z28" s="39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s="12" customFormat="1" ht="51">
      <c r="A29" s="147" t="s">
        <v>66</v>
      </c>
      <c r="B29" s="147" t="s">
        <v>321</v>
      </c>
      <c r="C29" s="81" t="s">
        <v>640</v>
      </c>
      <c r="D29" s="81" t="s">
        <v>641</v>
      </c>
      <c r="E29" s="82">
        <v>2020051290026</v>
      </c>
      <c r="F29" s="83" t="s">
        <v>639</v>
      </c>
      <c r="G29" s="148" t="s">
        <v>42</v>
      </c>
      <c r="H29" s="85">
        <v>1</v>
      </c>
      <c r="I29" s="144" t="s">
        <v>537</v>
      </c>
      <c r="J29" s="100"/>
      <c r="K29" s="74"/>
      <c r="L29" s="74"/>
      <c r="M29" s="74"/>
      <c r="N29" s="159"/>
      <c r="O29" s="108"/>
      <c r="P29" s="100"/>
      <c r="Q29" s="74"/>
      <c r="R29" s="149">
        <f>9556692+1366012</f>
        <v>10922704</v>
      </c>
      <c r="S29" s="74"/>
      <c r="T29" s="74"/>
      <c r="U29" s="74"/>
      <c r="V29" s="74"/>
      <c r="W29" s="74"/>
      <c r="X29" s="74"/>
      <c r="Y29" s="81" t="s">
        <v>631</v>
      </c>
      <c r="Z29" s="39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s="12" customFormat="1" ht="51">
      <c r="A30" s="147" t="s">
        <v>66</v>
      </c>
      <c r="B30" s="147" t="s">
        <v>321</v>
      </c>
      <c r="C30" s="81" t="s">
        <v>640</v>
      </c>
      <c r="D30" s="81" t="s">
        <v>641</v>
      </c>
      <c r="E30" s="82">
        <v>2020051290026</v>
      </c>
      <c r="F30" s="83" t="s">
        <v>639</v>
      </c>
      <c r="G30" s="148" t="s">
        <v>42</v>
      </c>
      <c r="H30" s="85">
        <v>1</v>
      </c>
      <c r="I30" s="144" t="s">
        <v>537</v>
      </c>
      <c r="J30" s="100"/>
      <c r="K30" s="74"/>
      <c r="L30" s="74"/>
      <c r="M30" s="74"/>
      <c r="N30" s="159"/>
      <c r="O30" s="108"/>
      <c r="P30" s="100"/>
      <c r="Q30" s="74"/>
      <c r="R30" s="149">
        <f>9556692+1366012</f>
        <v>10922704</v>
      </c>
      <c r="S30" s="74"/>
      <c r="T30" s="74"/>
      <c r="U30" s="74"/>
      <c r="V30" s="74"/>
      <c r="W30" s="74"/>
      <c r="X30" s="74"/>
      <c r="Y30" s="81" t="s">
        <v>631</v>
      </c>
      <c r="Z30" s="39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</row>
    <row r="31" spans="1:70" s="12" customFormat="1" ht="51">
      <c r="A31" s="147" t="s">
        <v>66</v>
      </c>
      <c r="B31" s="147" t="s">
        <v>321</v>
      </c>
      <c r="C31" s="81" t="s">
        <v>640</v>
      </c>
      <c r="D31" s="81" t="s">
        <v>641</v>
      </c>
      <c r="E31" s="82">
        <v>2020051290026</v>
      </c>
      <c r="F31" s="83" t="s">
        <v>639</v>
      </c>
      <c r="G31" s="148" t="s">
        <v>42</v>
      </c>
      <c r="H31" s="85">
        <v>1</v>
      </c>
      <c r="I31" s="144" t="s">
        <v>537</v>
      </c>
      <c r="J31" s="100"/>
      <c r="K31" s="74"/>
      <c r="L31" s="74"/>
      <c r="M31" s="74"/>
      <c r="N31" s="159"/>
      <c r="O31" s="108"/>
      <c r="P31" s="100"/>
      <c r="Q31" s="74"/>
      <c r="R31" s="149">
        <f>9556692+1366012</f>
        <v>10922704</v>
      </c>
      <c r="S31" s="74"/>
      <c r="T31" s="74"/>
      <c r="U31" s="74"/>
      <c r="V31" s="74"/>
      <c r="W31" s="74"/>
      <c r="X31" s="74"/>
      <c r="Y31" s="81" t="s">
        <v>631</v>
      </c>
      <c r="Z31" s="39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s="12" customFormat="1" ht="51">
      <c r="A32" s="147" t="s">
        <v>66</v>
      </c>
      <c r="B32" s="147" t="s">
        <v>321</v>
      </c>
      <c r="C32" s="81" t="s">
        <v>640</v>
      </c>
      <c r="D32" s="81" t="s">
        <v>641</v>
      </c>
      <c r="E32" s="82">
        <v>2020051290026</v>
      </c>
      <c r="F32" s="83" t="s">
        <v>639</v>
      </c>
      <c r="G32" s="148" t="s">
        <v>42</v>
      </c>
      <c r="H32" s="85">
        <v>1</v>
      </c>
      <c r="I32" s="144" t="s">
        <v>537</v>
      </c>
      <c r="J32" s="100"/>
      <c r="K32" s="74"/>
      <c r="L32" s="74"/>
      <c r="M32" s="74"/>
      <c r="N32" s="159"/>
      <c r="O32" s="108"/>
      <c r="P32" s="100"/>
      <c r="Q32" s="74"/>
      <c r="R32" s="149">
        <v>11548878</v>
      </c>
      <c r="S32" s="74"/>
      <c r="T32" s="74"/>
      <c r="U32" s="74"/>
      <c r="V32" s="74"/>
      <c r="W32" s="74"/>
      <c r="X32" s="74"/>
      <c r="Y32" s="81" t="s">
        <v>631</v>
      </c>
      <c r="Z32" s="39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s="12" customFormat="1" ht="51">
      <c r="A33" s="147" t="s">
        <v>66</v>
      </c>
      <c r="B33" s="147" t="s">
        <v>321</v>
      </c>
      <c r="C33" s="81" t="s">
        <v>640</v>
      </c>
      <c r="D33" s="81" t="s">
        <v>641</v>
      </c>
      <c r="E33" s="82">
        <v>2020051290026</v>
      </c>
      <c r="F33" s="83" t="s">
        <v>642</v>
      </c>
      <c r="G33" s="148" t="s">
        <v>42</v>
      </c>
      <c r="H33" s="85">
        <v>1</v>
      </c>
      <c r="I33" s="144" t="s">
        <v>537</v>
      </c>
      <c r="J33" s="100"/>
      <c r="K33" s="74"/>
      <c r="L33" s="74"/>
      <c r="M33" s="74"/>
      <c r="N33" s="159"/>
      <c r="O33" s="108"/>
      <c r="P33" s="100"/>
      <c r="Q33" s="74"/>
      <c r="R33" s="149">
        <v>11548878</v>
      </c>
      <c r="S33" s="74"/>
      <c r="T33" s="74"/>
      <c r="U33" s="74"/>
      <c r="V33" s="74"/>
      <c r="W33" s="74"/>
      <c r="X33" s="74"/>
      <c r="Y33" s="81" t="s">
        <v>631</v>
      </c>
      <c r="Z33" s="39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s="12" customFormat="1" ht="51">
      <c r="A34" s="147" t="s">
        <v>66</v>
      </c>
      <c r="B34" s="147" t="s">
        <v>321</v>
      </c>
      <c r="C34" s="81" t="s">
        <v>640</v>
      </c>
      <c r="D34" s="81" t="s">
        <v>641</v>
      </c>
      <c r="E34" s="82">
        <v>2020051290026</v>
      </c>
      <c r="F34" s="83" t="s">
        <v>643</v>
      </c>
      <c r="G34" s="148" t="s">
        <v>42</v>
      </c>
      <c r="H34" s="85">
        <v>25</v>
      </c>
      <c r="I34" s="144" t="s">
        <v>537</v>
      </c>
      <c r="J34" s="100"/>
      <c r="K34" s="74"/>
      <c r="L34" s="74"/>
      <c r="M34" s="74"/>
      <c r="N34" s="159"/>
      <c r="O34" s="108"/>
      <c r="P34" s="100"/>
      <c r="Q34" s="74"/>
      <c r="R34" s="149">
        <f>10182866+1366012</f>
        <v>11548878</v>
      </c>
      <c r="S34" s="74"/>
      <c r="T34" s="74"/>
      <c r="U34" s="74"/>
      <c r="V34" s="74"/>
      <c r="W34" s="74"/>
      <c r="X34" s="74"/>
      <c r="Y34" s="81" t="s">
        <v>631</v>
      </c>
      <c r="Z34" s="39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s="12" customFormat="1" ht="51">
      <c r="A35" s="147" t="s">
        <v>66</v>
      </c>
      <c r="B35" s="147" t="s">
        <v>321</v>
      </c>
      <c r="C35" s="81" t="s">
        <v>640</v>
      </c>
      <c r="D35" s="81" t="s">
        <v>641</v>
      </c>
      <c r="E35" s="82">
        <v>2020051290026</v>
      </c>
      <c r="F35" s="83" t="s">
        <v>643</v>
      </c>
      <c r="G35" s="148" t="s">
        <v>42</v>
      </c>
      <c r="H35" s="85">
        <v>25</v>
      </c>
      <c r="I35" s="144" t="s">
        <v>437</v>
      </c>
      <c r="J35" s="100"/>
      <c r="K35" s="74"/>
      <c r="L35" s="74"/>
      <c r="M35" s="74"/>
      <c r="N35" s="159"/>
      <c r="O35" s="108"/>
      <c r="P35" s="100"/>
      <c r="Q35" s="74"/>
      <c r="R35" s="149">
        <v>26530000</v>
      </c>
      <c r="S35" s="74"/>
      <c r="T35" s="74"/>
      <c r="U35" s="74"/>
      <c r="V35" s="74"/>
      <c r="W35" s="74"/>
      <c r="X35" s="74"/>
      <c r="Y35" s="81" t="s">
        <v>631</v>
      </c>
      <c r="Z35" s="39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  <row r="36" spans="1:70" s="12" customFormat="1" ht="51">
      <c r="A36" s="147" t="s">
        <v>66</v>
      </c>
      <c r="B36" s="147" t="s">
        <v>321</v>
      </c>
      <c r="C36" s="81" t="s">
        <v>640</v>
      </c>
      <c r="D36" s="81" t="s">
        <v>641</v>
      </c>
      <c r="E36" s="82">
        <v>2020051290026</v>
      </c>
      <c r="F36" s="83" t="s">
        <v>644</v>
      </c>
      <c r="G36" s="148" t="s">
        <v>42</v>
      </c>
      <c r="H36" s="85">
        <v>1</v>
      </c>
      <c r="I36" s="144" t="s">
        <v>537</v>
      </c>
      <c r="J36" s="100"/>
      <c r="K36" s="74"/>
      <c r="L36" s="74"/>
      <c r="M36" s="74"/>
      <c r="N36" s="159"/>
      <c r="O36" s="108"/>
      <c r="P36" s="100"/>
      <c r="Q36" s="74"/>
      <c r="R36" s="149">
        <f>20000000+739846</f>
        <v>20739846</v>
      </c>
      <c r="S36" s="74"/>
      <c r="T36" s="74"/>
      <c r="U36" s="74"/>
      <c r="V36" s="74"/>
      <c r="W36" s="74"/>
      <c r="X36" s="74"/>
      <c r="Y36" s="81" t="s">
        <v>631</v>
      </c>
      <c r="Z36" s="39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</row>
    <row r="37" spans="1:70" s="12" customFormat="1" ht="51">
      <c r="A37" s="147" t="s">
        <v>66</v>
      </c>
      <c r="B37" s="147" t="s">
        <v>321</v>
      </c>
      <c r="C37" s="81" t="s">
        <v>640</v>
      </c>
      <c r="D37" s="81" t="s">
        <v>641</v>
      </c>
      <c r="E37" s="82">
        <v>2020051290026</v>
      </c>
      <c r="F37" s="83" t="s">
        <v>644</v>
      </c>
      <c r="G37" s="148" t="s">
        <v>42</v>
      </c>
      <c r="H37" s="85">
        <v>1</v>
      </c>
      <c r="I37" s="144" t="s">
        <v>436</v>
      </c>
      <c r="J37" s="100"/>
      <c r="K37" s="74"/>
      <c r="L37" s="74"/>
      <c r="M37" s="74"/>
      <c r="N37" s="159"/>
      <c r="O37" s="108"/>
      <c r="P37" s="100"/>
      <c r="Q37" s="74"/>
      <c r="R37" s="149">
        <v>34000000</v>
      </c>
      <c r="S37" s="74"/>
      <c r="T37" s="74"/>
      <c r="U37" s="74"/>
      <c r="V37" s="74"/>
      <c r="W37" s="74"/>
      <c r="X37" s="74"/>
      <c r="Y37" s="81" t="s">
        <v>631</v>
      </c>
      <c r="Z37" s="39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</row>
    <row r="38" spans="1:70" s="12" customFormat="1" ht="51">
      <c r="A38" s="147" t="s">
        <v>66</v>
      </c>
      <c r="B38" s="147" t="s">
        <v>321</v>
      </c>
      <c r="C38" s="81" t="s">
        <v>640</v>
      </c>
      <c r="D38" s="81" t="s">
        <v>641</v>
      </c>
      <c r="E38" s="82">
        <v>2020051290026</v>
      </c>
      <c r="F38" s="83" t="s">
        <v>645</v>
      </c>
      <c r="G38" s="148" t="s">
        <v>42</v>
      </c>
      <c r="H38" s="85">
        <v>1</v>
      </c>
      <c r="I38" s="144" t="s">
        <v>74</v>
      </c>
      <c r="J38" s="100"/>
      <c r="K38" s="74"/>
      <c r="L38" s="74"/>
      <c r="M38" s="74"/>
      <c r="N38" s="164">
        <f>104169369+50657359</f>
        <v>154826728</v>
      </c>
      <c r="O38" s="108"/>
      <c r="P38" s="100"/>
      <c r="Q38" s="74"/>
      <c r="R38" s="88">
        <v>0</v>
      </c>
      <c r="S38" s="74"/>
      <c r="T38" s="74"/>
      <c r="U38" s="74"/>
      <c r="V38" s="74"/>
      <c r="W38" s="74"/>
      <c r="X38" s="74"/>
      <c r="Y38" s="81" t="s">
        <v>631</v>
      </c>
      <c r="Z38" s="39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</row>
    <row r="39" spans="1:70" s="12" customFormat="1" ht="51">
      <c r="A39" s="147" t="s">
        <v>66</v>
      </c>
      <c r="B39" s="147" t="s">
        <v>321</v>
      </c>
      <c r="C39" s="81" t="s">
        <v>640</v>
      </c>
      <c r="D39" s="81" t="s">
        <v>641</v>
      </c>
      <c r="E39" s="82">
        <v>2020051290026</v>
      </c>
      <c r="F39" s="83" t="s">
        <v>645</v>
      </c>
      <c r="G39" s="148" t="s">
        <v>42</v>
      </c>
      <c r="H39" s="85">
        <v>1</v>
      </c>
      <c r="I39" s="144" t="s">
        <v>74</v>
      </c>
      <c r="J39" s="100"/>
      <c r="K39" s="74"/>
      <c r="L39" s="74"/>
      <c r="M39" s="74"/>
      <c r="N39" s="164">
        <f>104169369+54657359-7767476+90000</f>
        <v>151149252</v>
      </c>
      <c r="O39" s="108"/>
      <c r="P39" s="100"/>
      <c r="Q39" s="74"/>
      <c r="R39" s="74"/>
      <c r="S39" s="74"/>
      <c r="T39" s="74"/>
      <c r="U39" s="74"/>
      <c r="V39" s="74"/>
      <c r="W39" s="74"/>
      <c r="X39" s="74"/>
      <c r="Y39" s="81" t="s">
        <v>631</v>
      </c>
      <c r="Z39" s="39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 s="12" customFormat="1" ht="51">
      <c r="A40" s="147" t="s">
        <v>66</v>
      </c>
      <c r="B40" s="147" t="s">
        <v>321</v>
      </c>
      <c r="C40" s="81" t="s">
        <v>640</v>
      </c>
      <c r="D40" s="81" t="s">
        <v>641</v>
      </c>
      <c r="E40" s="82">
        <v>2020051290026</v>
      </c>
      <c r="F40" s="83" t="s">
        <v>646</v>
      </c>
      <c r="G40" s="148" t="s">
        <v>42</v>
      </c>
      <c r="H40" s="85">
        <v>1</v>
      </c>
      <c r="I40" s="144" t="s">
        <v>74</v>
      </c>
      <c r="J40" s="100"/>
      <c r="K40" s="74"/>
      <c r="L40" s="74"/>
      <c r="M40" s="74"/>
      <c r="N40" s="164">
        <f>46084685+9923321</f>
        <v>56008006</v>
      </c>
      <c r="O40" s="108"/>
      <c r="P40" s="100"/>
      <c r="Q40" s="74"/>
      <c r="R40" s="74"/>
      <c r="S40" s="74"/>
      <c r="T40" s="74"/>
      <c r="U40" s="74"/>
      <c r="V40" s="74"/>
      <c r="W40" s="74"/>
      <c r="X40" s="74"/>
      <c r="Y40" s="81" t="s">
        <v>631</v>
      </c>
      <c r="Z40" s="39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</row>
    <row r="41" spans="1:70" s="12" customFormat="1" ht="51">
      <c r="A41" s="147" t="s">
        <v>66</v>
      </c>
      <c r="B41" s="147" t="s">
        <v>321</v>
      </c>
      <c r="C41" s="81" t="s">
        <v>640</v>
      </c>
      <c r="D41" s="81" t="s">
        <v>641</v>
      </c>
      <c r="E41" s="82">
        <v>2020051290026</v>
      </c>
      <c r="F41" s="83" t="s">
        <v>646</v>
      </c>
      <c r="G41" s="148" t="s">
        <v>42</v>
      </c>
      <c r="H41" s="85">
        <v>1</v>
      </c>
      <c r="I41" s="144" t="s">
        <v>74</v>
      </c>
      <c r="J41" s="100"/>
      <c r="K41" s="74"/>
      <c r="L41" s="74"/>
      <c r="M41" s="74"/>
      <c r="N41" s="164">
        <v>57008007</v>
      </c>
      <c r="O41" s="108"/>
      <c r="P41" s="100"/>
      <c r="Q41" s="74"/>
      <c r="R41" s="74"/>
      <c r="S41" s="74"/>
      <c r="T41" s="74"/>
      <c r="U41" s="74"/>
      <c r="V41" s="74"/>
      <c r="W41" s="74"/>
      <c r="X41" s="74"/>
      <c r="Y41" s="81" t="s">
        <v>631</v>
      </c>
      <c r="Z41" s="39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</row>
    <row r="42" spans="1:70" s="12" customFormat="1" ht="51">
      <c r="A42" s="147" t="s">
        <v>66</v>
      </c>
      <c r="B42" s="147" t="s">
        <v>321</v>
      </c>
      <c r="C42" s="81" t="s">
        <v>640</v>
      </c>
      <c r="D42" s="81" t="s">
        <v>641</v>
      </c>
      <c r="E42" s="82">
        <v>2020051290026</v>
      </c>
      <c r="F42" s="83" t="s">
        <v>647</v>
      </c>
      <c r="G42" s="148" t="s">
        <v>42</v>
      </c>
      <c r="H42" s="85">
        <v>1</v>
      </c>
      <c r="I42" s="144" t="s">
        <v>74</v>
      </c>
      <c r="J42" s="100"/>
      <c r="K42" s="74"/>
      <c r="L42" s="74"/>
      <c r="M42" s="74"/>
      <c r="N42" s="164">
        <v>56008007</v>
      </c>
      <c r="O42" s="108"/>
      <c r="P42" s="100"/>
      <c r="Q42" s="74"/>
      <c r="R42" s="74"/>
      <c r="S42" s="74"/>
      <c r="T42" s="74"/>
      <c r="U42" s="74"/>
      <c r="V42" s="74"/>
      <c r="W42" s="74"/>
      <c r="X42" s="74"/>
      <c r="Y42" s="81" t="s">
        <v>631</v>
      </c>
      <c r="Z42" s="39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 s="12" customFormat="1" ht="51">
      <c r="A43" s="147" t="s">
        <v>66</v>
      </c>
      <c r="B43" s="147" t="s">
        <v>321</v>
      </c>
      <c r="C43" s="81" t="s">
        <v>640</v>
      </c>
      <c r="D43" s="81" t="s">
        <v>641</v>
      </c>
      <c r="E43" s="82">
        <v>2020051290026</v>
      </c>
      <c r="F43" s="83" t="s">
        <v>648</v>
      </c>
      <c r="G43" s="148" t="s">
        <v>90</v>
      </c>
      <c r="H43" s="89">
        <v>0.5</v>
      </c>
      <c r="I43" s="144" t="s">
        <v>649</v>
      </c>
      <c r="J43" s="100"/>
      <c r="K43" s="74"/>
      <c r="L43" s="74"/>
      <c r="M43" s="74"/>
      <c r="N43" s="163">
        <v>0</v>
      </c>
      <c r="O43" s="108"/>
      <c r="P43" s="100"/>
      <c r="Q43" s="74"/>
      <c r="R43" s="74"/>
      <c r="S43" s="74"/>
      <c r="T43" s="74"/>
      <c r="U43" s="74"/>
      <c r="V43" s="74"/>
      <c r="W43" s="74"/>
      <c r="X43" s="74"/>
      <c r="Y43" s="81" t="s">
        <v>631</v>
      </c>
      <c r="Z43" s="39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</row>
    <row r="44" spans="1:70" s="12" customFormat="1">
      <c r="A44" s="347" t="s">
        <v>64</v>
      </c>
      <c r="B44" s="347"/>
      <c r="C44" s="347"/>
      <c r="D44" s="347"/>
      <c r="E44" s="347"/>
      <c r="F44" s="347"/>
      <c r="G44" s="347"/>
      <c r="H44" s="347"/>
      <c r="I44" s="347"/>
      <c r="J44" s="40">
        <f t="shared" ref="J44:X44" si="0">SUM(J11:J43)</f>
        <v>0</v>
      </c>
      <c r="K44" s="40">
        <f t="shared" si="0"/>
        <v>0</v>
      </c>
      <c r="L44" s="40">
        <f t="shared" si="0"/>
        <v>0</v>
      </c>
      <c r="M44" s="40">
        <f t="shared" si="0"/>
        <v>0</v>
      </c>
      <c r="N44" s="165">
        <f t="shared" si="0"/>
        <v>1450286707</v>
      </c>
      <c r="O44" s="40">
        <f t="shared" si="0"/>
        <v>0</v>
      </c>
      <c r="P44" s="40">
        <f t="shared" si="0"/>
        <v>0</v>
      </c>
      <c r="Q44" s="40">
        <f t="shared" si="0"/>
        <v>0</v>
      </c>
      <c r="R44" s="40">
        <f t="shared" si="0"/>
        <v>372908000</v>
      </c>
      <c r="S44" s="40">
        <f t="shared" si="0"/>
        <v>0</v>
      </c>
      <c r="T44" s="40">
        <f t="shared" si="0"/>
        <v>0</v>
      </c>
      <c r="U44" s="40">
        <f t="shared" si="0"/>
        <v>0</v>
      </c>
      <c r="V44" s="40">
        <f t="shared" si="0"/>
        <v>0</v>
      </c>
      <c r="W44" s="40">
        <f t="shared" si="0"/>
        <v>0</v>
      </c>
      <c r="X44" s="40">
        <f t="shared" si="0"/>
        <v>0</v>
      </c>
      <c r="Y44" s="41"/>
      <c r="Z44" s="40">
        <f>SUM(J44:Y44)</f>
        <v>1823194707</v>
      </c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</row>
    <row r="45" spans="1:70" s="6" customFormat="1">
      <c r="N45" s="166"/>
    </row>
    <row r="46" spans="1:70" s="6" customFormat="1">
      <c r="N46" s="166"/>
    </row>
    <row r="47" spans="1:70" s="6" customFormat="1">
      <c r="N47" s="166"/>
    </row>
    <row r="48" spans="1:70" s="6" customFormat="1">
      <c r="A48" s="453"/>
      <c r="B48" s="453"/>
      <c r="C48" s="453"/>
      <c r="D48" s="453"/>
      <c r="N48" s="166"/>
    </row>
    <row r="49" spans="1:14" s="6" customFormat="1">
      <c r="A49" s="483" t="s">
        <v>230</v>
      </c>
      <c r="B49" s="483"/>
      <c r="C49" s="483"/>
      <c r="D49" s="483"/>
      <c r="N49" s="166"/>
    </row>
  </sheetData>
  <sheetProtection algorithmName="SHA-512" hashValue="DT9qpCuwUww4YjuA2B+fsgfwa4XWZ2DviDSfLwYs+C/zwiLSDEmw8388MONC0jZlcJOOsmn222HZJyYvvdm4Bw==" saltValue="fwjpp/Lc+IpYOQ6fgFalvQ==" spinCount="100000" sheet="1" objects="1" scenarios="1" selectLockedCells="1" selectUnlockedCells="1"/>
  <mergeCells count="19">
    <mergeCell ref="A49:D49"/>
    <mergeCell ref="I9:I10"/>
    <mergeCell ref="J9:X9"/>
    <mergeCell ref="Y9:Y10"/>
    <mergeCell ref="Z9:Z10"/>
    <mergeCell ref="A44:I44"/>
    <mergeCell ref="A48:D48"/>
    <mergeCell ref="A9:A10"/>
    <mergeCell ref="B9:B10"/>
    <mergeCell ref="C9:C10"/>
    <mergeCell ref="D9:D10"/>
    <mergeCell ref="E9:E10"/>
    <mergeCell ref="F9:H9"/>
    <mergeCell ref="A1:C4"/>
    <mergeCell ref="D1:W4"/>
    <mergeCell ref="X1:Z1"/>
    <mergeCell ref="X2:Z2"/>
    <mergeCell ref="X3:Z3"/>
    <mergeCell ref="X4:Z4"/>
  </mergeCells>
  <pageMargins left="0.7" right="0.7" top="0.75" bottom="0.75" header="0.3" footer="0.3"/>
  <ignoredErrors>
    <ignoredError sqref="R20:R22 N19 N24:N25 R27:R31 R34 R36 N38:N40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60"/>
  <sheetViews>
    <sheetView zoomScale="59" zoomScaleNormal="59" workbookViewId="0">
      <selection activeCell="C11" sqref="C11"/>
    </sheetView>
  </sheetViews>
  <sheetFormatPr baseColWidth="10" defaultRowHeight="15"/>
  <cols>
    <col min="1" max="1" width="29.140625" style="224" customWidth="1"/>
    <col min="2" max="2" width="22.7109375" style="224" customWidth="1"/>
    <col min="3" max="3" width="25.28515625" style="224" customWidth="1"/>
    <col min="4" max="4" width="25.42578125" style="224" customWidth="1"/>
    <col min="5" max="5" width="20.7109375" style="224" customWidth="1"/>
    <col min="6" max="6" width="24.140625" style="224" customWidth="1"/>
    <col min="7" max="8" width="11.42578125" style="224"/>
    <col min="9" max="9" width="21.28515625" style="224" customWidth="1"/>
    <col min="10" max="10" width="16" style="225" customWidth="1"/>
    <col min="11" max="12" width="11.42578125" style="224"/>
    <col min="13" max="13" width="22.85546875" style="224" customWidth="1"/>
    <col min="14" max="14" width="25.42578125" style="224" customWidth="1"/>
    <col min="15" max="20" width="11.42578125" style="224"/>
    <col min="21" max="21" width="19" style="225" customWidth="1"/>
    <col min="22" max="24" width="11.42578125" style="224"/>
    <col min="25" max="25" width="26.85546875" style="224" customWidth="1"/>
    <col min="26" max="26" width="25" style="224" customWidth="1"/>
  </cols>
  <sheetData>
    <row r="1" spans="1:70" s="6" customFormat="1" ht="15.75" customHeight="1">
      <c r="A1" s="370"/>
      <c r="B1" s="371"/>
      <c r="C1" s="372"/>
      <c r="D1" s="379" t="s">
        <v>0</v>
      </c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1"/>
      <c r="X1" s="365" t="s">
        <v>738</v>
      </c>
      <c r="Y1" s="365"/>
      <c r="Z1" s="365"/>
    </row>
    <row r="2" spans="1:70" s="6" customFormat="1" ht="15.75" customHeight="1">
      <c r="A2" s="373"/>
      <c r="B2" s="374"/>
      <c r="C2" s="375"/>
      <c r="D2" s="379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1"/>
      <c r="X2" s="365" t="s">
        <v>739</v>
      </c>
      <c r="Y2" s="365"/>
      <c r="Z2" s="365"/>
    </row>
    <row r="3" spans="1:70" s="6" customFormat="1" ht="15.75" customHeight="1">
      <c r="A3" s="373"/>
      <c r="B3" s="374"/>
      <c r="C3" s="375"/>
      <c r="D3" s="379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1"/>
      <c r="X3" s="365" t="s">
        <v>740</v>
      </c>
      <c r="Y3" s="365"/>
      <c r="Z3" s="365"/>
    </row>
    <row r="4" spans="1:70" s="6" customFormat="1" ht="15.75" customHeight="1">
      <c r="A4" s="376"/>
      <c r="B4" s="377"/>
      <c r="C4" s="378"/>
      <c r="D4" s="379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1"/>
      <c r="X4" s="365" t="s">
        <v>741</v>
      </c>
      <c r="Y4" s="365"/>
      <c r="Z4" s="365"/>
    </row>
    <row r="5" spans="1:70" s="12" customFormat="1">
      <c r="A5" s="214" t="s">
        <v>1</v>
      </c>
      <c r="B5" s="215"/>
      <c r="C5" s="216" t="s">
        <v>65</v>
      </c>
      <c r="D5" s="10"/>
      <c r="E5" s="10"/>
      <c r="F5" s="10"/>
      <c r="G5" s="10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s="12" customFormat="1">
      <c r="A6" s="217" t="s">
        <v>3</v>
      </c>
      <c r="B6" s="218">
        <v>2023</v>
      </c>
      <c r="C6" s="17"/>
      <c r="D6" s="16"/>
      <c r="E6" s="17"/>
      <c r="F6" s="17"/>
      <c r="G6" s="17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17"/>
      <c r="Z6" s="1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s="12" customFormat="1">
      <c r="A7" s="217" t="s">
        <v>4</v>
      </c>
      <c r="B7" s="218"/>
      <c r="C7" s="17" t="s">
        <v>734</v>
      </c>
      <c r="D7" s="17"/>
      <c r="E7" s="20"/>
      <c r="F7" s="17"/>
      <c r="G7" s="17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17"/>
      <c r="Z7" s="18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s="12" customFormat="1">
      <c r="A8" s="219" t="s">
        <v>6</v>
      </c>
      <c r="B8" s="220">
        <v>44953</v>
      </c>
      <c r="C8" s="24"/>
      <c r="D8" s="44"/>
      <c r="E8" s="24"/>
      <c r="F8" s="24"/>
      <c r="G8" s="24"/>
      <c r="H8" s="221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24"/>
      <c r="Z8" s="2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s="12" customFormat="1" ht="26.25" customHeight="1">
      <c r="A9" s="345" t="s">
        <v>7</v>
      </c>
      <c r="B9" s="345" t="s">
        <v>8</v>
      </c>
      <c r="C9" s="345" t="s">
        <v>9</v>
      </c>
      <c r="D9" s="345" t="s">
        <v>10</v>
      </c>
      <c r="E9" s="345" t="s">
        <v>11</v>
      </c>
      <c r="F9" s="345" t="s">
        <v>12</v>
      </c>
      <c r="G9" s="345"/>
      <c r="H9" s="345"/>
      <c r="I9" s="366" t="s">
        <v>13</v>
      </c>
      <c r="J9" s="367" t="s">
        <v>14</v>
      </c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45" t="s">
        <v>15</v>
      </c>
      <c r="Z9" s="368" t="s">
        <v>16</v>
      </c>
      <c r="AA9" s="2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12" customFormat="1" ht="36.75" customHeight="1">
      <c r="A10" s="345"/>
      <c r="B10" s="345"/>
      <c r="C10" s="345"/>
      <c r="D10" s="345"/>
      <c r="E10" s="345"/>
      <c r="F10" s="192" t="s">
        <v>17</v>
      </c>
      <c r="G10" s="192" t="s">
        <v>18</v>
      </c>
      <c r="H10" s="194" t="s">
        <v>19</v>
      </c>
      <c r="I10" s="366"/>
      <c r="J10" s="197" t="s">
        <v>20</v>
      </c>
      <c r="K10" s="197" t="s">
        <v>21</v>
      </c>
      <c r="L10" s="197" t="s">
        <v>22</v>
      </c>
      <c r="M10" s="197" t="s">
        <v>23</v>
      </c>
      <c r="N10" s="197" t="s">
        <v>24</v>
      </c>
      <c r="O10" s="197" t="s">
        <v>25</v>
      </c>
      <c r="P10" s="197" t="s">
        <v>26</v>
      </c>
      <c r="Q10" s="197" t="s">
        <v>27</v>
      </c>
      <c r="R10" s="197" t="s">
        <v>28</v>
      </c>
      <c r="S10" s="197" t="s">
        <v>29</v>
      </c>
      <c r="T10" s="197" t="s">
        <v>30</v>
      </c>
      <c r="U10" s="197" t="s">
        <v>31</v>
      </c>
      <c r="V10" s="197" t="s">
        <v>32</v>
      </c>
      <c r="W10" s="197" t="s">
        <v>33</v>
      </c>
      <c r="X10" s="197" t="s">
        <v>34</v>
      </c>
      <c r="Y10" s="345"/>
      <c r="Z10" s="368"/>
      <c r="AA10" s="2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12" customFormat="1" ht="102" customHeight="1">
      <c r="A11" s="151" t="s">
        <v>66</v>
      </c>
      <c r="B11" s="151" t="s">
        <v>67</v>
      </c>
      <c r="C11" s="152" t="s">
        <v>68</v>
      </c>
      <c r="D11" s="151" t="s">
        <v>69</v>
      </c>
      <c r="E11" s="198">
        <v>2020051290021</v>
      </c>
      <c r="F11" s="151" t="s">
        <v>70</v>
      </c>
      <c r="G11" s="154" t="s">
        <v>42</v>
      </c>
      <c r="H11" s="155">
        <v>1</v>
      </c>
      <c r="I11" s="199" t="s">
        <v>71</v>
      </c>
      <c r="J11" s="222"/>
      <c r="K11" s="199"/>
      <c r="L11" s="197"/>
      <c r="M11" s="197"/>
      <c r="N11" s="200">
        <v>20000000</v>
      </c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81" t="s">
        <v>72</v>
      </c>
      <c r="Z11" s="47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s="12" customFormat="1" ht="102" customHeight="1">
      <c r="A12" s="151" t="s">
        <v>66</v>
      </c>
      <c r="B12" s="151" t="s">
        <v>67</v>
      </c>
      <c r="C12" s="152" t="s">
        <v>68</v>
      </c>
      <c r="D12" s="151" t="s">
        <v>69</v>
      </c>
      <c r="E12" s="198">
        <v>2020051290021</v>
      </c>
      <c r="F12" s="151" t="s">
        <v>70</v>
      </c>
      <c r="G12" s="154" t="s">
        <v>42</v>
      </c>
      <c r="H12" s="155">
        <v>1</v>
      </c>
      <c r="I12" s="199" t="s">
        <v>73</v>
      </c>
      <c r="J12" s="222"/>
      <c r="K12" s="199"/>
      <c r="L12" s="197"/>
      <c r="M12" s="200">
        <v>20000000</v>
      </c>
      <c r="N12" s="200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81" t="s">
        <v>72</v>
      </c>
      <c r="Z12" s="201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s="6" customFormat="1" ht="89.25">
      <c r="A13" s="151" t="s">
        <v>66</v>
      </c>
      <c r="B13" s="151" t="s">
        <v>67</v>
      </c>
      <c r="C13" s="152" t="s">
        <v>68</v>
      </c>
      <c r="D13" s="151" t="s">
        <v>69</v>
      </c>
      <c r="E13" s="198">
        <v>2020051290021</v>
      </c>
      <c r="F13" s="151" t="s">
        <v>70</v>
      </c>
      <c r="G13" s="154"/>
      <c r="H13" s="155">
        <v>3</v>
      </c>
      <c r="I13" s="199" t="s">
        <v>71</v>
      </c>
      <c r="J13" s="222"/>
      <c r="K13" s="199"/>
      <c r="L13" s="197"/>
      <c r="M13" s="197"/>
      <c r="N13" s="200">
        <v>5504477</v>
      </c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51" t="s">
        <v>72</v>
      </c>
      <c r="Z13" s="201"/>
    </row>
    <row r="14" spans="1:70" s="6" customFormat="1" ht="89.25">
      <c r="A14" s="151" t="s">
        <v>66</v>
      </c>
      <c r="B14" s="151" t="s">
        <v>67</v>
      </c>
      <c r="C14" s="152" t="s">
        <v>68</v>
      </c>
      <c r="D14" s="151" t="s">
        <v>69</v>
      </c>
      <c r="E14" s="198">
        <v>2020051290021</v>
      </c>
      <c r="F14" s="151" t="s">
        <v>70</v>
      </c>
      <c r="G14" s="154" t="s">
        <v>42</v>
      </c>
      <c r="H14" s="155">
        <v>3</v>
      </c>
      <c r="I14" s="199" t="s">
        <v>71</v>
      </c>
      <c r="J14" s="222"/>
      <c r="K14" s="199"/>
      <c r="L14" s="197"/>
      <c r="M14" s="197"/>
      <c r="N14" s="200">
        <v>5504477</v>
      </c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51" t="s">
        <v>72</v>
      </c>
      <c r="Z14" s="202"/>
    </row>
    <row r="15" spans="1:70" s="12" customFormat="1" ht="89.25">
      <c r="A15" s="151" t="s">
        <v>66</v>
      </c>
      <c r="B15" s="151" t="s">
        <v>67</v>
      </c>
      <c r="C15" s="152" t="s">
        <v>68</v>
      </c>
      <c r="D15" s="151" t="s">
        <v>69</v>
      </c>
      <c r="E15" s="198">
        <v>2020051290021</v>
      </c>
      <c r="F15" s="151" t="s">
        <v>70</v>
      </c>
      <c r="G15" s="154" t="s">
        <v>42</v>
      </c>
      <c r="H15" s="155">
        <v>3</v>
      </c>
      <c r="I15" s="199" t="s">
        <v>71</v>
      </c>
      <c r="J15" s="222"/>
      <c r="K15" s="203"/>
      <c r="L15" s="197"/>
      <c r="M15" s="197"/>
      <c r="N15" s="200">
        <v>5504477</v>
      </c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81" t="s">
        <v>72</v>
      </c>
      <c r="Z15" s="201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s="6" customFormat="1" ht="89.25">
      <c r="A16" s="151" t="s">
        <v>66</v>
      </c>
      <c r="B16" s="151" t="s">
        <v>67</v>
      </c>
      <c r="C16" s="152" t="s">
        <v>68</v>
      </c>
      <c r="D16" s="151" t="s">
        <v>69</v>
      </c>
      <c r="E16" s="198">
        <v>2020051290021</v>
      </c>
      <c r="F16" s="151" t="s">
        <v>70</v>
      </c>
      <c r="G16" s="154" t="s">
        <v>42</v>
      </c>
      <c r="H16" s="155">
        <v>5</v>
      </c>
      <c r="I16" s="199" t="s">
        <v>71</v>
      </c>
      <c r="J16" s="222"/>
      <c r="K16" s="199"/>
      <c r="L16" s="197"/>
      <c r="M16" s="197"/>
      <c r="N16" s="200">
        <v>17839138</v>
      </c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51" t="s">
        <v>72</v>
      </c>
      <c r="Z16" s="202"/>
    </row>
    <row r="17" spans="1:70" s="12" customFormat="1" ht="89.25">
      <c r="A17" s="151" t="s">
        <v>66</v>
      </c>
      <c r="B17" s="151" t="s">
        <v>67</v>
      </c>
      <c r="C17" s="152" t="s">
        <v>68</v>
      </c>
      <c r="D17" s="151" t="s">
        <v>69</v>
      </c>
      <c r="E17" s="198">
        <v>2020051290021</v>
      </c>
      <c r="F17" s="151" t="s">
        <v>70</v>
      </c>
      <c r="G17" s="154" t="s">
        <v>42</v>
      </c>
      <c r="H17" s="155">
        <v>5</v>
      </c>
      <c r="I17" s="199" t="s">
        <v>74</v>
      </c>
      <c r="J17" s="222"/>
      <c r="K17" s="199"/>
      <c r="L17" s="197"/>
      <c r="M17" s="197"/>
      <c r="N17" s="200">
        <v>3000000</v>
      </c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81" t="s">
        <v>72</v>
      </c>
      <c r="Z17" s="204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s="12" customFormat="1" ht="89.25">
      <c r="A18" s="151" t="s">
        <v>66</v>
      </c>
      <c r="B18" s="151" t="s">
        <v>67</v>
      </c>
      <c r="C18" s="152" t="s">
        <v>68</v>
      </c>
      <c r="D18" s="151" t="s">
        <v>69</v>
      </c>
      <c r="E18" s="198">
        <v>2020051290021</v>
      </c>
      <c r="F18" s="151" t="s">
        <v>70</v>
      </c>
      <c r="G18" s="154" t="s">
        <v>42</v>
      </c>
      <c r="H18" s="155">
        <v>5</v>
      </c>
      <c r="I18" s="199" t="s">
        <v>73</v>
      </c>
      <c r="J18" s="222"/>
      <c r="K18" s="203"/>
      <c r="L18" s="197"/>
      <c r="M18" s="200">
        <v>15000000</v>
      </c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81" t="s">
        <v>72</v>
      </c>
      <c r="Z18" s="20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s="6" customFormat="1" ht="89.25">
      <c r="A19" s="151" t="s">
        <v>66</v>
      </c>
      <c r="B19" s="151" t="s">
        <v>67</v>
      </c>
      <c r="C19" s="152" t="s">
        <v>68</v>
      </c>
      <c r="D19" s="151" t="s">
        <v>69</v>
      </c>
      <c r="E19" s="198">
        <v>2020051290021</v>
      </c>
      <c r="F19" s="151" t="s">
        <v>75</v>
      </c>
      <c r="G19" s="154" t="s">
        <v>42</v>
      </c>
      <c r="H19" s="155">
        <v>1</v>
      </c>
      <c r="I19" s="199" t="s">
        <v>71</v>
      </c>
      <c r="J19" s="222"/>
      <c r="K19" s="199"/>
      <c r="L19" s="197"/>
      <c r="M19" s="197"/>
      <c r="N19" s="200">
        <v>5504477</v>
      </c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51" t="s">
        <v>72</v>
      </c>
      <c r="Z19" s="202"/>
    </row>
    <row r="20" spans="1:70" s="6" customFormat="1" ht="89.25">
      <c r="A20" s="151" t="s">
        <v>66</v>
      </c>
      <c r="B20" s="151" t="s">
        <v>67</v>
      </c>
      <c r="C20" s="152" t="s">
        <v>68</v>
      </c>
      <c r="D20" s="151" t="s">
        <v>69</v>
      </c>
      <c r="E20" s="198">
        <v>2020051290021</v>
      </c>
      <c r="F20" s="151" t="s">
        <v>75</v>
      </c>
      <c r="G20" s="154" t="s">
        <v>42</v>
      </c>
      <c r="H20" s="155">
        <v>1</v>
      </c>
      <c r="I20" s="199" t="s">
        <v>73</v>
      </c>
      <c r="J20" s="222"/>
      <c r="K20" s="203"/>
      <c r="L20" s="197"/>
      <c r="M20" s="200">
        <v>15000000</v>
      </c>
      <c r="N20" s="200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51" t="s">
        <v>72</v>
      </c>
      <c r="Z20" s="202"/>
    </row>
    <row r="21" spans="1:70" s="6" customFormat="1" ht="140.25">
      <c r="A21" s="151" t="s">
        <v>66</v>
      </c>
      <c r="B21" s="151" t="s">
        <v>67</v>
      </c>
      <c r="C21" s="152" t="s">
        <v>68</v>
      </c>
      <c r="D21" s="151" t="s">
        <v>69</v>
      </c>
      <c r="E21" s="205">
        <v>2020051290021</v>
      </c>
      <c r="F21" s="151" t="s">
        <v>76</v>
      </c>
      <c r="G21" s="154" t="s">
        <v>42</v>
      </c>
      <c r="H21" s="155">
        <v>1</v>
      </c>
      <c r="I21" s="199" t="s">
        <v>71</v>
      </c>
      <c r="J21" s="222"/>
      <c r="K21" s="199"/>
      <c r="L21" s="197"/>
      <c r="M21" s="197"/>
      <c r="N21" s="200">
        <v>5504477</v>
      </c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51" t="s">
        <v>72</v>
      </c>
      <c r="Z21" s="202"/>
    </row>
    <row r="22" spans="1:70" s="6" customFormat="1" ht="140.25">
      <c r="A22" s="151" t="s">
        <v>66</v>
      </c>
      <c r="B22" s="151" t="s">
        <v>67</v>
      </c>
      <c r="C22" s="152" t="s">
        <v>68</v>
      </c>
      <c r="D22" s="151" t="s">
        <v>69</v>
      </c>
      <c r="E22" s="205">
        <v>2020051290021</v>
      </c>
      <c r="F22" s="151" t="s">
        <v>76</v>
      </c>
      <c r="G22" s="154" t="s">
        <v>42</v>
      </c>
      <c r="H22" s="155">
        <v>1</v>
      </c>
      <c r="I22" s="199" t="s">
        <v>73</v>
      </c>
      <c r="J22" s="222"/>
      <c r="K22" s="199"/>
      <c r="L22" s="197"/>
      <c r="M22" s="200">
        <v>15000000</v>
      </c>
      <c r="N22" s="200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51" t="s">
        <v>72</v>
      </c>
      <c r="Z22" s="202"/>
    </row>
    <row r="23" spans="1:70" s="12" customFormat="1" ht="140.25">
      <c r="A23" s="151" t="s">
        <v>66</v>
      </c>
      <c r="B23" s="151" t="s">
        <v>67</v>
      </c>
      <c r="C23" s="152" t="s">
        <v>68</v>
      </c>
      <c r="D23" s="151" t="s">
        <v>69</v>
      </c>
      <c r="E23" s="205">
        <v>2020051290021</v>
      </c>
      <c r="F23" s="151" t="s">
        <v>76</v>
      </c>
      <c r="G23" s="154" t="s">
        <v>42</v>
      </c>
      <c r="H23" s="155">
        <v>1</v>
      </c>
      <c r="I23" s="199" t="s">
        <v>71</v>
      </c>
      <c r="J23" s="222"/>
      <c r="K23" s="199"/>
      <c r="L23" s="197"/>
      <c r="M23" s="197"/>
      <c r="N23" s="200">
        <v>5504477</v>
      </c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81" t="s">
        <v>72</v>
      </c>
      <c r="Z23" s="204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s="6" customFormat="1" ht="127.5">
      <c r="A24" s="151" t="s">
        <v>66</v>
      </c>
      <c r="B24" s="151" t="s">
        <v>77</v>
      </c>
      <c r="C24" s="151" t="s">
        <v>78</v>
      </c>
      <c r="D24" s="151" t="s">
        <v>79</v>
      </c>
      <c r="E24" s="198">
        <v>2020051290036</v>
      </c>
      <c r="F24" s="151" t="s">
        <v>80</v>
      </c>
      <c r="G24" s="154" t="s">
        <v>42</v>
      </c>
      <c r="H24" s="155">
        <v>1</v>
      </c>
      <c r="I24" s="199" t="s">
        <v>73</v>
      </c>
      <c r="J24" s="222"/>
      <c r="K24" s="199"/>
      <c r="L24" s="197"/>
      <c r="M24" s="200">
        <v>10000000</v>
      </c>
      <c r="N24" s="200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81" t="s">
        <v>72</v>
      </c>
      <c r="Z24" s="204"/>
    </row>
    <row r="25" spans="1:70" s="6" customFormat="1" ht="127.5">
      <c r="A25" s="152" t="s">
        <v>35</v>
      </c>
      <c r="B25" s="152" t="s">
        <v>81</v>
      </c>
      <c r="C25" s="152" t="s">
        <v>82</v>
      </c>
      <c r="D25" s="152" t="s">
        <v>83</v>
      </c>
      <c r="E25" s="205">
        <v>2020051290052</v>
      </c>
      <c r="F25" s="151" t="s">
        <v>84</v>
      </c>
      <c r="G25" s="154" t="s">
        <v>42</v>
      </c>
      <c r="H25" s="155">
        <v>1</v>
      </c>
      <c r="I25" s="199" t="s">
        <v>85</v>
      </c>
      <c r="J25" s="222"/>
      <c r="K25" s="199"/>
      <c r="L25" s="197"/>
      <c r="M25" s="197"/>
      <c r="N25" s="200">
        <v>5000000</v>
      </c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81" t="s">
        <v>72</v>
      </c>
      <c r="Z25" s="204"/>
    </row>
    <row r="26" spans="1:70" s="6" customFormat="1" ht="127.5">
      <c r="A26" s="152" t="s">
        <v>35</v>
      </c>
      <c r="B26" s="152" t="s">
        <v>81</v>
      </c>
      <c r="C26" s="152" t="s">
        <v>82</v>
      </c>
      <c r="D26" s="152" t="s">
        <v>83</v>
      </c>
      <c r="E26" s="205">
        <v>2020051290052</v>
      </c>
      <c r="F26" s="151" t="s">
        <v>84</v>
      </c>
      <c r="G26" s="154" t="s">
        <v>42</v>
      </c>
      <c r="H26" s="155">
        <v>1</v>
      </c>
      <c r="I26" s="199" t="s">
        <v>86</v>
      </c>
      <c r="J26" s="222"/>
      <c r="K26" s="199"/>
      <c r="L26" s="197"/>
      <c r="M26" s="197"/>
      <c r="N26" s="200"/>
      <c r="O26" s="197"/>
      <c r="P26" s="197"/>
      <c r="Q26" s="197"/>
      <c r="R26" s="197"/>
      <c r="S26" s="197"/>
      <c r="T26" s="197"/>
      <c r="U26" s="200">
        <v>7262344</v>
      </c>
      <c r="V26" s="197"/>
      <c r="W26" s="197"/>
      <c r="X26" s="197"/>
      <c r="Y26" s="81" t="s">
        <v>72</v>
      </c>
      <c r="Z26" s="204"/>
    </row>
    <row r="27" spans="1:70" s="6" customFormat="1" ht="127.5">
      <c r="A27" s="152" t="s">
        <v>35</v>
      </c>
      <c r="B27" s="152" t="s">
        <v>81</v>
      </c>
      <c r="C27" s="152" t="s">
        <v>82</v>
      </c>
      <c r="D27" s="152" t="s">
        <v>83</v>
      </c>
      <c r="E27" s="205">
        <v>2020051290052</v>
      </c>
      <c r="F27" s="151" t="s">
        <v>84</v>
      </c>
      <c r="G27" s="154" t="s">
        <v>42</v>
      </c>
      <c r="H27" s="155">
        <v>1</v>
      </c>
      <c r="I27" s="199" t="s">
        <v>87</v>
      </c>
      <c r="J27" s="222"/>
      <c r="K27" s="199"/>
      <c r="L27" s="197"/>
      <c r="M27" s="197"/>
      <c r="N27" s="200">
        <v>22640341</v>
      </c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81" t="s">
        <v>72</v>
      </c>
      <c r="Z27" s="204"/>
    </row>
    <row r="28" spans="1:70" s="6" customFormat="1" ht="127.5">
      <c r="A28" s="152" t="s">
        <v>35</v>
      </c>
      <c r="B28" s="152" t="s">
        <v>81</v>
      </c>
      <c r="C28" s="152" t="s">
        <v>82</v>
      </c>
      <c r="D28" s="152" t="s">
        <v>83</v>
      </c>
      <c r="E28" s="205">
        <v>2020051290052</v>
      </c>
      <c r="F28" s="151" t="s">
        <v>84</v>
      </c>
      <c r="G28" s="154" t="s">
        <v>42</v>
      </c>
      <c r="H28" s="155">
        <v>1</v>
      </c>
      <c r="I28" s="199" t="s">
        <v>74</v>
      </c>
      <c r="J28" s="222"/>
      <c r="K28" s="199"/>
      <c r="L28" s="197"/>
      <c r="M28" s="197"/>
      <c r="N28" s="200">
        <v>14734000</v>
      </c>
      <c r="O28" s="197"/>
      <c r="P28" s="197"/>
      <c r="Q28" s="197"/>
      <c r="R28" s="197"/>
      <c r="S28" s="197"/>
      <c r="T28" s="206"/>
      <c r="U28" s="197"/>
      <c r="V28" s="197"/>
      <c r="W28" s="197"/>
      <c r="X28" s="197"/>
      <c r="Y28" s="81" t="s">
        <v>72</v>
      </c>
      <c r="Z28" s="204"/>
    </row>
    <row r="29" spans="1:70" s="6" customFormat="1" ht="127.5">
      <c r="A29" s="152" t="s">
        <v>35</v>
      </c>
      <c r="B29" s="152" t="s">
        <v>81</v>
      </c>
      <c r="C29" s="152" t="s">
        <v>82</v>
      </c>
      <c r="D29" s="152" t="s">
        <v>83</v>
      </c>
      <c r="E29" s="205">
        <v>2020051290052</v>
      </c>
      <c r="F29" s="151" t="s">
        <v>84</v>
      </c>
      <c r="G29" s="154" t="s">
        <v>42</v>
      </c>
      <c r="H29" s="155">
        <v>1</v>
      </c>
      <c r="I29" s="199" t="s">
        <v>86</v>
      </c>
      <c r="J29" s="222"/>
      <c r="K29" s="199"/>
      <c r="L29" s="197"/>
      <c r="M29" s="197"/>
      <c r="N29" s="200"/>
      <c r="O29" s="197"/>
      <c r="P29" s="197"/>
      <c r="Q29" s="197"/>
      <c r="R29" s="197"/>
      <c r="S29" s="197"/>
      <c r="T29" s="197"/>
      <c r="U29" s="200">
        <v>2000000</v>
      </c>
      <c r="V29" s="197"/>
      <c r="W29" s="197"/>
      <c r="X29" s="197"/>
      <c r="Y29" s="81" t="s">
        <v>72</v>
      </c>
      <c r="Z29" s="204"/>
    </row>
    <row r="30" spans="1:70" s="6" customFormat="1" ht="102">
      <c r="A30" s="152" t="s">
        <v>35</v>
      </c>
      <c r="B30" s="152" t="s">
        <v>81</v>
      </c>
      <c r="C30" s="152" t="s">
        <v>82</v>
      </c>
      <c r="D30" s="152" t="s">
        <v>83</v>
      </c>
      <c r="E30" s="205">
        <v>2020051290052</v>
      </c>
      <c r="F30" s="151" t="s">
        <v>88</v>
      </c>
      <c r="G30" s="154" t="s">
        <v>42</v>
      </c>
      <c r="H30" s="155">
        <v>1</v>
      </c>
      <c r="I30" s="199" t="s">
        <v>86</v>
      </c>
      <c r="J30" s="222"/>
      <c r="K30" s="199"/>
      <c r="L30" s="197"/>
      <c r="M30" s="197"/>
      <c r="N30" s="200"/>
      <c r="O30" s="197"/>
      <c r="P30" s="197"/>
      <c r="Q30" s="197"/>
      <c r="R30" s="197"/>
      <c r="S30" s="197"/>
      <c r="T30" s="197"/>
      <c r="U30" s="200">
        <v>9262346</v>
      </c>
      <c r="V30" s="197"/>
      <c r="W30" s="197"/>
      <c r="X30" s="197"/>
      <c r="Y30" s="81" t="s">
        <v>72</v>
      </c>
      <c r="Z30" s="204"/>
    </row>
    <row r="31" spans="1:70" s="6" customFormat="1" ht="102">
      <c r="A31" s="152" t="s">
        <v>35</v>
      </c>
      <c r="B31" s="152" t="s">
        <v>81</v>
      </c>
      <c r="C31" s="152" t="s">
        <v>82</v>
      </c>
      <c r="D31" s="152" t="s">
        <v>83</v>
      </c>
      <c r="E31" s="205">
        <v>2020051290052</v>
      </c>
      <c r="F31" s="151" t="s">
        <v>88</v>
      </c>
      <c r="G31" s="154" t="s">
        <v>42</v>
      </c>
      <c r="H31" s="155">
        <v>1</v>
      </c>
      <c r="I31" s="199" t="s">
        <v>87</v>
      </c>
      <c r="J31" s="222"/>
      <c r="K31" s="199"/>
      <c r="L31" s="197"/>
      <c r="M31" s="197"/>
      <c r="N31" s="200">
        <v>21005907</v>
      </c>
      <c r="O31" s="197"/>
      <c r="P31" s="197"/>
      <c r="Q31" s="197"/>
      <c r="R31" s="197"/>
      <c r="S31" s="197"/>
      <c r="T31" s="206"/>
      <c r="U31" s="197"/>
      <c r="V31" s="197"/>
      <c r="W31" s="197"/>
      <c r="X31" s="197"/>
      <c r="Y31" s="81" t="s">
        <v>72</v>
      </c>
      <c r="Z31" s="204"/>
    </row>
    <row r="32" spans="1:70" s="6" customFormat="1" ht="102">
      <c r="A32" s="152" t="s">
        <v>35</v>
      </c>
      <c r="B32" s="152" t="s">
        <v>81</v>
      </c>
      <c r="C32" s="152" t="s">
        <v>82</v>
      </c>
      <c r="D32" s="152" t="s">
        <v>83</v>
      </c>
      <c r="E32" s="205">
        <v>2020051290052</v>
      </c>
      <c r="F32" s="151" t="s">
        <v>88</v>
      </c>
      <c r="G32" s="154" t="s">
        <v>42</v>
      </c>
      <c r="H32" s="155">
        <v>1</v>
      </c>
      <c r="I32" s="199" t="s">
        <v>87</v>
      </c>
      <c r="J32" s="222"/>
      <c r="K32" s="199"/>
      <c r="L32" s="197"/>
      <c r="M32" s="197"/>
      <c r="N32" s="200">
        <v>39026862</v>
      </c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81" t="s">
        <v>72</v>
      </c>
      <c r="Z32" s="204"/>
    </row>
    <row r="33" spans="1:26" s="6" customFormat="1" ht="102">
      <c r="A33" s="152" t="s">
        <v>35</v>
      </c>
      <c r="B33" s="152" t="s">
        <v>81</v>
      </c>
      <c r="C33" s="152" t="s">
        <v>82</v>
      </c>
      <c r="D33" s="152" t="s">
        <v>83</v>
      </c>
      <c r="E33" s="205">
        <v>2020051290052</v>
      </c>
      <c r="F33" s="151" t="s">
        <v>88</v>
      </c>
      <c r="G33" s="154" t="s">
        <v>42</v>
      </c>
      <c r="H33" s="155">
        <v>1</v>
      </c>
      <c r="I33" s="199" t="s">
        <v>87</v>
      </c>
      <c r="J33" s="222"/>
      <c r="K33" s="199"/>
      <c r="L33" s="197"/>
      <c r="M33" s="197"/>
      <c r="N33" s="200">
        <v>27017094</v>
      </c>
      <c r="O33" s="197"/>
      <c r="P33" s="197"/>
      <c r="Q33" s="197"/>
      <c r="R33" s="197"/>
      <c r="S33" s="197"/>
      <c r="T33" s="206"/>
      <c r="U33" s="197"/>
      <c r="V33" s="197"/>
      <c r="W33" s="197"/>
      <c r="X33" s="197"/>
      <c r="Y33" s="81" t="s">
        <v>72</v>
      </c>
      <c r="Z33" s="204"/>
    </row>
    <row r="34" spans="1:26" s="6" customFormat="1" ht="114.75">
      <c r="A34" s="152" t="s">
        <v>35</v>
      </c>
      <c r="B34" s="152" t="s">
        <v>81</v>
      </c>
      <c r="C34" s="152" t="s">
        <v>82</v>
      </c>
      <c r="D34" s="152" t="s">
        <v>83</v>
      </c>
      <c r="E34" s="205">
        <v>2020051290052</v>
      </c>
      <c r="F34" s="151" t="s">
        <v>89</v>
      </c>
      <c r="G34" s="154" t="s">
        <v>90</v>
      </c>
      <c r="H34" s="158">
        <v>0.9</v>
      </c>
      <c r="I34" s="199" t="s">
        <v>87</v>
      </c>
      <c r="J34" s="222"/>
      <c r="K34" s="199"/>
      <c r="L34" s="197"/>
      <c r="M34" s="197"/>
      <c r="N34" s="200">
        <v>30554407</v>
      </c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51" t="s">
        <v>72</v>
      </c>
      <c r="Z34" s="202"/>
    </row>
    <row r="35" spans="1:26" s="6" customFormat="1" ht="63.75">
      <c r="A35" s="152" t="s">
        <v>35</v>
      </c>
      <c r="B35" s="152" t="s">
        <v>81</v>
      </c>
      <c r="C35" s="152" t="s">
        <v>91</v>
      </c>
      <c r="D35" s="152" t="s">
        <v>83</v>
      </c>
      <c r="E35" s="205">
        <v>2020051290052</v>
      </c>
      <c r="F35" s="151" t="s">
        <v>92</v>
      </c>
      <c r="G35" s="154" t="s">
        <v>42</v>
      </c>
      <c r="H35" s="155">
        <v>3</v>
      </c>
      <c r="I35" s="199" t="s">
        <v>86</v>
      </c>
      <c r="J35" s="222"/>
      <c r="K35" s="199"/>
      <c r="L35" s="197"/>
      <c r="M35" s="197"/>
      <c r="N35" s="200"/>
      <c r="O35" s="197"/>
      <c r="P35" s="197"/>
      <c r="Q35" s="197"/>
      <c r="R35" s="197"/>
      <c r="S35" s="197"/>
      <c r="T35" s="197"/>
      <c r="U35" s="200">
        <v>5446759</v>
      </c>
      <c r="V35" s="197"/>
      <c r="W35" s="197"/>
      <c r="X35" s="197"/>
      <c r="Y35" s="81" t="s">
        <v>72</v>
      </c>
      <c r="Z35" s="204"/>
    </row>
    <row r="36" spans="1:26" s="6" customFormat="1" ht="63.75">
      <c r="A36" s="152" t="s">
        <v>35</v>
      </c>
      <c r="B36" s="152" t="s">
        <v>81</v>
      </c>
      <c r="C36" s="152" t="s">
        <v>91</v>
      </c>
      <c r="D36" s="152" t="s">
        <v>83</v>
      </c>
      <c r="E36" s="205">
        <v>2020051290052</v>
      </c>
      <c r="F36" s="151" t="s">
        <v>92</v>
      </c>
      <c r="G36" s="154" t="s">
        <v>42</v>
      </c>
      <c r="H36" s="155">
        <v>3</v>
      </c>
      <c r="I36" s="199" t="s">
        <v>87</v>
      </c>
      <c r="J36" s="222"/>
      <c r="K36" s="199"/>
      <c r="L36" s="197"/>
      <c r="M36" s="197"/>
      <c r="N36" s="200">
        <v>79230482</v>
      </c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81" t="s">
        <v>72</v>
      </c>
      <c r="Z36" s="204"/>
    </row>
    <row r="37" spans="1:26" s="6" customFormat="1" ht="63.75">
      <c r="A37" s="152" t="s">
        <v>35</v>
      </c>
      <c r="B37" s="152" t="s">
        <v>81</v>
      </c>
      <c r="C37" s="152" t="s">
        <v>91</v>
      </c>
      <c r="D37" s="152" t="s">
        <v>83</v>
      </c>
      <c r="E37" s="205">
        <v>2020051290052</v>
      </c>
      <c r="F37" s="151" t="s">
        <v>93</v>
      </c>
      <c r="G37" s="154" t="s">
        <v>42</v>
      </c>
      <c r="H37" s="155">
        <v>4</v>
      </c>
      <c r="I37" s="199" t="s">
        <v>86</v>
      </c>
      <c r="J37" s="222"/>
      <c r="K37" s="199"/>
      <c r="L37" s="197"/>
      <c r="M37" s="197"/>
      <c r="N37" s="200"/>
      <c r="O37" s="197"/>
      <c r="P37" s="197"/>
      <c r="Q37" s="197"/>
      <c r="R37" s="197"/>
      <c r="S37" s="197"/>
      <c r="T37" s="197"/>
      <c r="U37" s="200">
        <v>6815587</v>
      </c>
      <c r="V37" s="197"/>
      <c r="W37" s="197"/>
      <c r="X37" s="197"/>
      <c r="Y37" s="81" t="s">
        <v>72</v>
      </c>
      <c r="Z37" s="204"/>
    </row>
    <row r="38" spans="1:26" s="6" customFormat="1" ht="63.75">
      <c r="A38" s="152" t="s">
        <v>35</v>
      </c>
      <c r="B38" s="152" t="s">
        <v>81</v>
      </c>
      <c r="C38" s="152" t="s">
        <v>91</v>
      </c>
      <c r="D38" s="152" t="s">
        <v>83</v>
      </c>
      <c r="E38" s="205">
        <v>2020051290052</v>
      </c>
      <c r="F38" s="151" t="s">
        <v>93</v>
      </c>
      <c r="G38" s="154" t="s">
        <v>42</v>
      </c>
      <c r="H38" s="155">
        <v>4</v>
      </c>
      <c r="I38" s="199" t="s">
        <v>94</v>
      </c>
      <c r="J38" s="222"/>
      <c r="K38" s="199"/>
      <c r="L38" s="197"/>
      <c r="M38" s="197"/>
      <c r="N38" s="200"/>
      <c r="O38" s="197"/>
      <c r="P38" s="197"/>
      <c r="Q38" s="197"/>
      <c r="R38" s="197"/>
      <c r="S38" s="197"/>
      <c r="T38" s="197"/>
      <c r="U38" s="200">
        <v>10000000</v>
      </c>
      <c r="V38" s="197"/>
      <c r="W38" s="197"/>
      <c r="X38" s="197"/>
      <c r="Y38" s="81" t="s">
        <v>72</v>
      </c>
      <c r="Z38" s="207"/>
    </row>
    <row r="39" spans="1:26" s="6" customFormat="1" ht="63.75">
      <c r="A39" s="152" t="s">
        <v>35</v>
      </c>
      <c r="B39" s="152" t="s">
        <v>81</v>
      </c>
      <c r="C39" s="152" t="s">
        <v>91</v>
      </c>
      <c r="D39" s="152" t="s">
        <v>83</v>
      </c>
      <c r="E39" s="205">
        <v>2020051290052</v>
      </c>
      <c r="F39" s="151" t="s">
        <v>93</v>
      </c>
      <c r="G39" s="154" t="s">
        <v>42</v>
      </c>
      <c r="H39" s="155">
        <v>4</v>
      </c>
      <c r="I39" s="199" t="s">
        <v>87</v>
      </c>
      <c r="J39" s="222"/>
      <c r="K39" s="199"/>
      <c r="L39" s="197"/>
      <c r="M39" s="206"/>
      <c r="N39" s="200">
        <v>21005907</v>
      </c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81" t="s">
        <v>72</v>
      </c>
      <c r="Z39" s="207"/>
    </row>
    <row r="40" spans="1:26" s="6" customFormat="1" ht="63.75">
      <c r="A40" s="152" t="s">
        <v>35</v>
      </c>
      <c r="B40" s="152" t="s">
        <v>81</v>
      </c>
      <c r="C40" s="152" t="s">
        <v>91</v>
      </c>
      <c r="D40" s="152" t="s">
        <v>83</v>
      </c>
      <c r="E40" s="205">
        <v>2020051290052</v>
      </c>
      <c r="F40" s="151" t="s">
        <v>93</v>
      </c>
      <c r="G40" s="154" t="s">
        <v>42</v>
      </c>
      <c r="H40" s="155">
        <v>4</v>
      </c>
      <c r="I40" s="199" t="s">
        <v>86</v>
      </c>
      <c r="J40" s="222"/>
      <c r="K40" s="199"/>
      <c r="L40" s="197"/>
      <c r="M40" s="197"/>
      <c r="N40" s="200"/>
      <c r="O40" s="197"/>
      <c r="P40" s="197"/>
      <c r="Q40" s="197"/>
      <c r="R40" s="197"/>
      <c r="S40" s="197"/>
      <c r="T40" s="197"/>
      <c r="U40" s="200">
        <v>9228164</v>
      </c>
      <c r="V40" s="197"/>
      <c r="W40" s="197"/>
      <c r="X40" s="197"/>
      <c r="Y40" s="81" t="s">
        <v>72</v>
      </c>
      <c r="Z40" s="204"/>
    </row>
    <row r="41" spans="1:26" s="6" customFormat="1" ht="76.5">
      <c r="A41" s="152" t="s">
        <v>95</v>
      </c>
      <c r="B41" s="152" t="s">
        <v>96</v>
      </c>
      <c r="C41" s="152" t="s">
        <v>97</v>
      </c>
      <c r="D41" s="152" t="s">
        <v>98</v>
      </c>
      <c r="E41" s="205">
        <v>2020051290050</v>
      </c>
      <c r="F41" s="151" t="s">
        <v>99</v>
      </c>
      <c r="G41" s="154" t="s">
        <v>42</v>
      </c>
      <c r="H41" s="155">
        <v>4</v>
      </c>
      <c r="I41" s="199" t="s">
        <v>100</v>
      </c>
      <c r="J41" s="222"/>
      <c r="K41" s="199"/>
      <c r="L41" s="197"/>
      <c r="M41" s="206"/>
      <c r="N41" s="197"/>
      <c r="O41" s="197"/>
      <c r="P41" s="197"/>
      <c r="Q41" s="197"/>
      <c r="R41" s="197"/>
      <c r="S41" s="197"/>
      <c r="T41" s="197"/>
      <c r="U41" s="200">
        <v>10833334</v>
      </c>
      <c r="V41" s="197"/>
      <c r="W41" s="197"/>
      <c r="X41" s="197"/>
      <c r="Y41" s="81" t="s">
        <v>72</v>
      </c>
      <c r="Z41" s="204"/>
    </row>
    <row r="42" spans="1:26" s="6" customFormat="1" ht="76.5">
      <c r="A42" s="152" t="s">
        <v>95</v>
      </c>
      <c r="B42" s="152" t="s">
        <v>96</v>
      </c>
      <c r="C42" s="152" t="s">
        <v>97</v>
      </c>
      <c r="D42" s="152" t="s">
        <v>98</v>
      </c>
      <c r="E42" s="205">
        <v>2020051290050</v>
      </c>
      <c r="F42" s="151" t="s">
        <v>99</v>
      </c>
      <c r="G42" s="154" t="s">
        <v>42</v>
      </c>
      <c r="H42" s="155">
        <v>4</v>
      </c>
      <c r="I42" s="199" t="s">
        <v>101</v>
      </c>
      <c r="J42" s="222"/>
      <c r="K42" s="208"/>
      <c r="L42" s="197"/>
      <c r="M42" s="197"/>
      <c r="N42" s="200">
        <v>15133333.333333334</v>
      </c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81" t="s">
        <v>72</v>
      </c>
      <c r="Z42" s="204"/>
    </row>
    <row r="43" spans="1:26" s="6" customFormat="1" ht="76.5">
      <c r="A43" s="152" t="s">
        <v>95</v>
      </c>
      <c r="B43" s="152" t="s">
        <v>96</v>
      </c>
      <c r="C43" s="152" t="s">
        <v>97</v>
      </c>
      <c r="D43" s="152" t="s">
        <v>98</v>
      </c>
      <c r="E43" s="205">
        <v>2020051290050</v>
      </c>
      <c r="F43" s="151" t="s">
        <v>99</v>
      </c>
      <c r="G43" s="154" t="s">
        <v>42</v>
      </c>
      <c r="H43" s="155">
        <v>4</v>
      </c>
      <c r="I43" s="199" t="s">
        <v>100</v>
      </c>
      <c r="J43" s="222"/>
      <c r="K43" s="199"/>
      <c r="L43" s="197"/>
      <c r="M43" s="206"/>
      <c r="N43" s="197"/>
      <c r="O43" s="197"/>
      <c r="P43" s="197"/>
      <c r="Q43" s="197"/>
      <c r="R43" s="197"/>
      <c r="S43" s="197"/>
      <c r="T43" s="197"/>
      <c r="U43" s="200">
        <v>21666666</v>
      </c>
      <c r="V43" s="197"/>
      <c r="W43" s="197"/>
      <c r="X43" s="197"/>
      <c r="Y43" s="151" t="s">
        <v>72</v>
      </c>
      <c r="Z43" s="202"/>
    </row>
    <row r="44" spans="1:26" s="6" customFormat="1" ht="76.5">
      <c r="A44" s="152" t="s">
        <v>95</v>
      </c>
      <c r="B44" s="152" t="s">
        <v>96</v>
      </c>
      <c r="C44" s="152" t="s">
        <v>97</v>
      </c>
      <c r="D44" s="152" t="s">
        <v>98</v>
      </c>
      <c r="E44" s="205">
        <v>2020051290050</v>
      </c>
      <c r="F44" s="151" t="s">
        <v>99</v>
      </c>
      <c r="G44" s="154" t="s">
        <v>42</v>
      </c>
      <c r="H44" s="155">
        <v>4</v>
      </c>
      <c r="I44" s="199" t="s">
        <v>102</v>
      </c>
      <c r="J44" s="222"/>
      <c r="K44" s="208"/>
      <c r="L44" s="197"/>
      <c r="M44" s="197"/>
      <c r="N44" s="200"/>
      <c r="O44" s="197"/>
      <c r="P44" s="197"/>
      <c r="Q44" s="197"/>
      <c r="R44" s="197"/>
      <c r="S44" s="197"/>
      <c r="T44" s="197"/>
      <c r="U44" s="200">
        <v>4342287.333333333</v>
      </c>
      <c r="V44" s="197"/>
      <c r="W44" s="197"/>
      <c r="X44" s="197"/>
      <c r="Y44" s="151" t="s">
        <v>72</v>
      </c>
      <c r="Z44" s="202"/>
    </row>
    <row r="45" spans="1:26" s="6" customFormat="1" ht="76.5">
      <c r="A45" s="152" t="s">
        <v>95</v>
      </c>
      <c r="B45" s="152" t="s">
        <v>96</v>
      </c>
      <c r="C45" s="152" t="s">
        <v>97</v>
      </c>
      <c r="D45" s="152" t="s">
        <v>98</v>
      </c>
      <c r="E45" s="205">
        <v>2020051290050</v>
      </c>
      <c r="F45" s="151" t="s">
        <v>99</v>
      </c>
      <c r="G45" s="154" t="s">
        <v>42</v>
      </c>
      <c r="H45" s="155">
        <v>4</v>
      </c>
      <c r="I45" s="199" t="s">
        <v>100</v>
      </c>
      <c r="J45" s="222"/>
      <c r="K45" s="199"/>
      <c r="L45" s="197"/>
      <c r="M45" s="206"/>
      <c r="N45" s="197"/>
      <c r="O45" s="197"/>
      <c r="P45" s="197"/>
      <c r="Q45" s="197"/>
      <c r="R45" s="197"/>
      <c r="S45" s="197"/>
      <c r="T45" s="197"/>
      <c r="U45" s="200">
        <v>21666666</v>
      </c>
      <c r="V45" s="197"/>
      <c r="W45" s="197"/>
      <c r="X45" s="197"/>
      <c r="Y45" s="81" t="s">
        <v>72</v>
      </c>
      <c r="Z45" s="207"/>
    </row>
    <row r="46" spans="1:26" s="6" customFormat="1" ht="76.5">
      <c r="A46" s="152" t="s">
        <v>95</v>
      </c>
      <c r="B46" s="152" t="s">
        <v>96</v>
      </c>
      <c r="C46" s="152" t="s">
        <v>97</v>
      </c>
      <c r="D46" s="152" t="s">
        <v>98</v>
      </c>
      <c r="E46" s="205">
        <v>2020051290050</v>
      </c>
      <c r="F46" s="151" t="s">
        <v>99</v>
      </c>
      <c r="G46" s="154" t="s">
        <v>42</v>
      </c>
      <c r="H46" s="155">
        <v>4</v>
      </c>
      <c r="I46" s="199" t="s">
        <v>74</v>
      </c>
      <c r="J46" s="222"/>
      <c r="K46" s="199"/>
      <c r="L46" s="197"/>
      <c r="M46" s="197"/>
      <c r="N46" s="200">
        <v>5000000</v>
      </c>
      <c r="O46" s="197"/>
      <c r="P46" s="197"/>
      <c r="Q46" s="197"/>
      <c r="R46" s="197"/>
      <c r="S46" s="197"/>
      <c r="T46" s="206"/>
      <c r="U46" s="197"/>
      <c r="V46" s="197"/>
      <c r="W46" s="197"/>
      <c r="X46" s="197"/>
      <c r="Y46" s="81" t="s">
        <v>72</v>
      </c>
      <c r="Z46" s="204"/>
    </row>
    <row r="47" spans="1:26" s="6" customFormat="1" ht="76.5">
      <c r="A47" s="152" t="s">
        <v>95</v>
      </c>
      <c r="B47" s="152" t="s">
        <v>96</v>
      </c>
      <c r="C47" s="152" t="s">
        <v>97</v>
      </c>
      <c r="D47" s="152" t="s">
        <v>98</v>
      </c>
      <c r="E47" s="205">
        <v>2020051290050</v>
      </c>
      <c r="F47" s="151" t="s">
        <v>99</v>
      </c>
      <c r="G47" s="154" t="s">
        <v>42</v>
      </c>
      <c r="H47" s="155">
        <v>4</v>
      </c>
      <c r="I47" s="199" t="s">
        <v>94</v>
      </c>
      <c r="J47" s="222"/>
      <c r="K47" s="208"/>
      <c r="L47" s="197"/>
      <c r="M47" s="197"/>
      <c r="N47" s="200"/>
      <c r="O47" s="197"/>
      <c r="P47" s="197"/>
      <c r="Q47" s="197"/>
      <c r="R47" s="197"/>
      <c r="S47" s="197"/>
      <c r="T47" s="197"/>
      <c r="U47" s="200">
        <v>5000000</v>
      </c>
      <c r="V47" s="197"/>
      <c r="W47" s="197"/>
      <c r="X47" s="197"/>
      <c r="Y47" s="81" t="s">
        <v>72</v>
      </c>
      <c r="Z47" s="207"/>
    </row>
    <row r="48" spans="1:26" s="6" customFormat="1" ht="76.5">
      <c r="A48" s="152" t="s">
        <v>95</v>
      </c>
      <c r="B48" s="152" t="s">
        <v>96</v>
      </c>
      <c r="C48" s="152" t="s">
        <v>97</v>
      </c>
      <c r="D48" s="152" t="s">
        <v>98</v>
      </c>
      <c r="E48" s="205">
        <v>2020051290050</v>
      </c>
      <c r="F48" s="151" t="s">
        <v>103</v>
      </c>
      <c r="G48" s="154" t="s">
        <v>90</v>
      </c>
      <c r="H48" s="158">
        <v>0.5</v>
      </c>
      <c r="I48" s="199" t="s">
        <v>104</v>
      </c>
      <c r="J48" s="222"/>
      <c r="K48" s="199"/>
      <c r="L48" s="197"/>
      <c r="M48" s="197"/>
      <c r="N48" s="200">
        <v>30494496</v>
      </c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81" t="s">
        <v>72</v>
      </c>
      <c r="Z48" s="207"/>
    </row>
    <row r="49" spans="1:26" s="6" customFormat="1" ht="76.5">
      <c r="A49" s="152" t="s">
        <v>95</v>
      </c>
      <c r="B49" s="152" t="s">
        <v>96</v>
      </c>
      <c r="C49" s="152" t="s">
        <v>97</v>
      </c>
      <c r="D49" s="152" t="s">
        <v>98</v>
      </c>
      <c r="E49" s="205">
        <v>2020051290050</v>
      </c>
      <c r="F49" s="151" t="s">
        <v>103</v>
      </c>
      <c r="G49" s="154" t="s">
        <v>90</v>
      </c>
      <c r="H49" s="158">
        <v>0.5</v>
      </c>
      <c r="I49" s="199" t="s">
        <v>104</v>
      </c>
      <c r="J49" s="222"/>
      <c r="K49" s="199"/>
      <c r="L49" s="197"/>
      <c r="M49" s="197"/>
      <c r="N49" s="200">
        <v>10494496</v>
      </c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81" t="s">
        <v>72</v>
      </c>
      <c r="Z49" s="204"/>
    </row>
    <row r="50" spans="1:26" s="6" customFormat="1" ht="102">
      <c r="A50" s="152" t="s">
        <v>95</v>
      </c>
      <c r="B50" s="152" t="s">
        <v>96</v>
      </c>
      <c r="C50" s="152" t="s">
        <v>105</v>
      </c>
      <c r="D50" s="152" t="s">
        <v>98</v>
      </c>
      <c r="E50" s="205">
        <v>2020051290050</v>
      </c>
      <c r="F50" s="151" t="s">
        <v>106</v>
      </c>
      <c r="G50" s="154" t="s">
        <v>42</v>
      </c>
      <c r="H50" s="155">
        <v>50</v>
      </c>
      <c r="I50" s="199" t="s">
        <v>100</v>
      </c>
      <c r="J50" s="222"/>
      <c r="K50" s="199"/>
      <c r="L50" s="197"/>
      <c r="M50" s="197"/>
      <c r="N50" s="200"/>
      <c r="O50" s="197"/>
      <c r="P50" s="197"/>
      <c r="Q50" s="197"/>
      <c r="R50" s="197"/>
      <c r="S50" s="197"/>
      <c r="T50" s="197"/>
      <c r="U50" s="200">
        <v>10833334</v>
      </c>
      <c r="V50" s="197"/>
      <c r="W50" s="197"/>
      <c r="X50" s="197"/>
      <c r="Y50" s="81" t="s">
        <v>72</v>
      </c>
      <c r="Z50" s="204"/>
    </row>
    <row r="51" spans="1:26" s="6" customFormat="1" ht="102">
      <c r="A51" s="152" t="s">
        <v>95</v>
      </c>
      <c r="B51" s="152" t="s">
        <v>96</v>
      </c>
      <c r="C51" s="152" t="s">
        <v>105</v>
      </c>
      <c r="D51" s="152" t="s">
        <v>98</v>
      </c>
      <c r="E51" s="205">
        <v>2020051290050</v>
      </c>
      <c r="F51" s="151" t="s">
        <v>106</v>
      </c>
      <c r="G51" s="154" t="s">
        <v>42</v>
      </c>
      <c r="H51" s="155">
        <v>50</v>
      </c>
      <c r="I51" s="199" t="s">
        <v>104</v>
      </c>
      <c r="J51" s="222"/>
      <c r="K51" s="199"/>
      <c r="L51" s="197"/>
      <c r="M51" s="197"/>
      <c r="N51" s="200">
        <v>20494496</v>
      </c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51" t="s">
        <v>72</v>
      </c>
      <c r="Z51" s="201"/>
    </row>
    <row r="52" spans="1:26" s="6" customFormat="1" ht="76.5">
      <c r="A52" s="152" t="s">
        <v>95</v>
      </c>
      <c r="B52" s="152" t="s">
        <v>96</v>
      </c>
      <c r="C52" s="152" t="s">
        <v>105</v>
      </c>
      <c r="D52" s="152" t="s">
        <v>98</v>
      </c>
      <c r="E52" s="205">
        <v>2020051290050</v>
      </c>
      <c r="F52" s="151" t="s">
        <v>107</v>
      </c>
      <c r="G52" s="154" t="s">
        <v>42</v>
      </c>
      <c r="H52" s="155">
        <v>1</v>
      </c>
      <c r="I52" s="199" t="s">
        <v>102</v>
      </c>
      <c r="J52" s="222"/>
      <c r="K52" s="208"/>
      <c r="L52" s="197"/>
      <c r="M52" s="197"/>
      <c r="N52" s="200"/>
      <c r="O52" s="197"/>
      <c r="P52" s="197"/>
      <c r="Q52" s="197"/>
      <c r="R52" s="197"/>
      <c r="S52" s="197"/>
      <c r="T52" s="197"/>
      <c r="U52" s="200">
        <v>4342287.333333333</v>
      </c>
      <c r="V52" s="197"/>
      <c r="W52" s="197"/>
      <c r="X52" s="197"/>
      <c r="Y52" s="81" t="s">
        <v>72</v>
      </c>
      <c r="Z52" s="204"/>
    </row>
    <row r="53" spans="1:26" s="6" customFormat="1" ht="76.5">
      <c r="A53" s="152" t="s">
        <v>95</v>
      </c>
      <c r="B53" s="152" t="s">
        <v>96</v>
      </c>
      <c r="C53" s="152" t="s">
        <v>108</v>
      </c>
      <c r="D53" s="152" t="s">
        <v>98</v>
      </c>
      <c r="E53" s="205">
        <v>2020051290050</v>
      </c>
      <c r="F53" s="151" t="s">
        <v>109</v>
      </c>
      <c r="G53" s="154" t="s">
        <v>42</v>
      </c>
      <c r="H53" s="155">
        <v>1</v>
      </c>
      <c r="I53" s="199" t="s">
        <v>104</v>
      </c>
      <c r="J53" s="222"/>
      <c r="K53" s="199"/>
      <c r="L53" s="197"/>
      <c r="M53" s="197"/>
      <c r="N53" s="200">
        <v>8256715.5</v>
      </c>
      <c r="O53" s="197"/>
      <c r="P53" s="197"/>
      <c r="Q53" s="197"/>
      <c r="R53" s="197"/>
      <c r="S53" s="197"/>
      <c r="T53" s="206"/>
      <c r="U53" s="197"/>
      <c r="V53" s="197"/>
      <c r="W53" s="197"/>
      <c r="X53" s="197"/>
      <c r="Y53" s="81" t="s">
        <v>72</v>
      </c>
      <c r="Z53" s="204"/>
    </row>
    <row r="54" spans="1:26" s="6" customFormat="1" ht="76.5">
      <c r="A54" s="152" t="s">
        <v>95</v>
      </c>
      <c r="B54" s="152" t="s">
        <v>96</v>
      </c>
      <c r="C54" s="152" t="s">
        <v>108</v>
      </c>
      <c r="D54" s="152" t="s">
        <v>98</v>
      </c>
      <c r="E54" s="205">
        <v>2020051290050</v>
      </c>
      <c r="F54" s="151" t="s">
        <v>109</v>
      </c>
      <c r="G54" s="154" t="s">
        <v>42</v>
      </c>
      <c r="H54" s="155">
        <v>1</v>
      </c>
      <c r="I54" s="199" t="s">
        <v>104</v>
      </c>
      <c r="J54" s="222"/>
      <c r="K54" s="199"/>
      <c r="L54" s="197"/>
      <c r="M54" s="197"/>
      <c r="N54" s="200">
        <v>8256715.5</v>
      </c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81" t="s">
        <v>72</v>
      </c>
      <c r="Z54" s="204"/>
    </row>
    <row r="55" spans="1:26" s="6" customFormat="1" ht="76.5">
      <c r="A55" s="152" t="s">
        <v>95</v>
      </c>
      <c r="B55" s="152" t="s">
        <v>96</v>
      </c>
      <c r="C55" s="152" t="s">
        <v>108</v>
      </c>
      <c r="D55" s="152" t="s">
        <v>98</v>
      </c>
      <c r="E55" s="205">
        <v>2020051290050</v>
      </c>
      <c r="F55" s="151" t="s">
        <v>109</v>
      </c>
      <c r="G55" s="154" t="s">
        <v>42</v>
      </c>
      <c r="H55" s="155">
        <v>1</v>
      </c>
      <c r="I55" s="199" t="s">
        <v>104</v>
      </c>
      <c r="J55" s="222"/>
      <c r="K55" s="199"/>
      <c r="L55" s="197"/>
      <c r="M55" s="197"/>
      <c r="N55" s="200">
        <v>8256715.5</v>
      </c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51" t="s">
        <v>72</v>
      </c>
      <c r="Z55" s="201"/>
    </row>
    <row r="56" spans="1:26" s="6" customFormat="1" ht="76.5">
      <c r="A56" s="152" t="s">
        <v>95</v>
      </c>
      <c r="B56" s="152" t="s">
        <v>96</v>
      </c>
      <c r="C56" s="152" t="s">
        <v>108</v>
      </c>
      <c r="D56" s="152" t="s">
        <v>98</v>
      </c>
      <c r="E56" s="205">
        <v>2020051290050</v>
      </c>
      <c r="F56" s="151" t="s">
        <v>109</v>
      </c>
      <c r="G56" s="154" t="s">
        <v>42</v>
      </c>
      <c r="H56" s="155">
        <v>1</v>
      </c>
      <c r="I56" s="199" t="s">
        <v>104</v>
      </c>
      <c r="J56" s="222"/>
      <c r="K56" s="199"/>
      <c r="L56" s="197"/>
      <c r="M56" s="197"/>
      <c r="N56" s="200">
        <v>8256715.5</v>
      </c>
      <c r="O56" s="197"/>
      <c r="P56" s="197"/>
      <c r="Q56" s="197"/>
      <c r="R56" s="197"/>
      <c r="S56" s="197"/>
      <c r="T56" s="206"/>
      <c r="U56" s="197"/>
      <c r="V56" s="197"/>
      <c r="W56" s="197"/>
      <c r="X56" s="197"/>
      <c r="Y56" s="81" t="s">
        <v>72</v>
      </c>
      <c r="Z56" s="204"/>
    </row>
    <row r="57" spans="1:26" s="6" customFormat="1" ht="76.5">
      <c r="A57" s="152" t="s">
        <v>95</v>
      </c>
      <c r="B57" s="152" t="s">
        <v>96</v>
      </c>
      <c r="C57" s="152" t="s">
        <v>108</v>
      </c>
      <c r="D57" s="152" t="s">
        <v>98</v>
      </c>
      <c r="E57" s="205">
        <v>2020051290050</v>
      </c>
      <c r="F57" s="151" t="s">
        <v>109</v>
      </c>
      <c r="G57" s="154" t="s">
        <v>42</v>
      </c>
      <c r="H57" s="155">
        <v>1</v>
      </c>
      <c r="I57" s="199" t="s">
        <v>101</v>
      </c>
      <c r="J57" s="222"/>
      <c r="K57" s="208"/>
      <c r="L57" s="197"/>
      <c r="M57" s="206"/>
      <c r="N57" s="200">
        <v>15133333.333333334</v>
      </c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81" t="s">
        <v>72</v>
      </c>
      <c r="Z57" s="204"/>
    </row>
    <row r="58" spans="1:26" s="6" customFormat="1" ht="76.5">
      <c r="A58" s="154" t="s">
        <v>95</v>
      </c>
      <c r="B58" s="154" t="s">
        <v>96</v>
      </c>
      <c r="C58" s="154" t="s">
        <v>108</v>
      </c>
      <c r="D58" s="154" t="s">
        <v>98</v>
      </c>
      <c r="E58" s="205">
        <v>2020051290050</v>
      </c>
      <c r="F58" s="151" t="s">
        <v>110</v>
      </c>
      <c r="G58" s="154" t="s">
        <v>42</v>
      </c>
      <c r="H58" s="155">
        <v>1</v>
      </c>
      <c r="I58" s="199" t="s">
        <v>102</v>
      </c>
      <c r="J58" s="222"/>
      <c r="K58" s="199"/>
      <c r="L58" s="197"/>
      <c r="M58" s="197"/>
      <c r="N58" s="197"/>
      <c r="O58" s="197"/>
      <c r="P58" s="197"/>
      <c r="Q58" s="197"/>
      <c r="R58" s="197"/>
      <c r="S58" s="197"/>
      <c r="T58" s="206"/>
      <c r="U58" s="200">
        <v>6513431</v>
      </c>
      <c r="V58" s="197"/>
      <c r="W58" s="197"/>
      <c r="X58" s="197"/>
      <c r="Y58" s="81" t="s">
        <v>72</v>
      </c>
      <c r="Z58" s="204"/>
    </row>
    <row r="59" spans="1:26" s="6" customFormat="1" ht="102">
      <c r="A59" s="152" t="s">
        <v>95</v>
      </c>
      <c r="B59" s="152" t="s">
        <v>96</v>
      </c>
      <c r="C59" s="152" t="s">
        <v>111</v>
      </c>
      <c r="D59" s="152" t="s">
        <v>98</v>
      </c>
      <c r="E59" s="205">
        <v>2020051290050</v>
      </c>
      <c r="F59" s="151" t="s">
        <v>112</v>
      </c>
      <c r="G59" s="154" t="s">
        <v>42</v>
      </c>
      <c r="H59" s="155">
        <v>1</v>
      </c>
      <c r="I59" s="199" t="s">
        <v>104</v>
      </c>
      <c r="J59" s="222"/>
      <c r="K59" s="199"/>
      <c r="L59" s="197"/>
      <c r="M59" s="197"/>
      <c r="N59" s="200">
        <v>11435704.333333334</v>
      </c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81" t="s">
        <v>72</v>
      </c>
      <c r="Z59" s="204"/>
    </row>
    <row r="60" spans="1:26" s="6" customFormat="1" ht="102">
      <c r="A60" s="152" t="s">
        <v>95</v>
      </c>
      <c r="B60" s="152" t="s">
        <v>96</v>
      </c>
      <c r="C60" s="152" t="s">
        <v>111</v>
      </c>
      <c r="D60" s="152" t="s">
        <v>98</v>
      </c>
      <c r="E60" s="205">
        <v>2020051290050</v>
      </c>
      <c r="F60" s="151" t="s">
        <v>112</v>
      </c>
      <c r="G60" s="154" t="s">
        <v>42</v>
      </c>
      <c r="H60" s="155">
        <v>1</v>
      </c>
      <c r="I60" s="199" t="s">
        <v>104</v>
      </c>
      <c r="J60" s="222"/>
      <c r="K60" s="199"/>
      <c r="L60" s="197"/>
      <c r="M60" s="206"/>
      <c r="N60" s="200">
        <v>11435704.333333334</v>
      </c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81" t="s">
        <v>72</v>
      </c>
      <c r="Z60" s="204"/>
    </row>
    <row r="61" spans="1:26" s="6" customFormat="1" ht="102">
      <c r="A61" s="152" t="s">
        <v>95</v>
      </c>
      <c r="B61" s="152" t="s">
        <v>96</v>
      </c>
      <c r="C61" s="152" t="s">
        <v>111</v>
      </c>
      <c r="D61" s="152" t="s">
        <v>98</v>
      </c>
      <c r="E61" s="205">
        <v>2020051290050</v>
      </c>
      <c r="F61" s="151" t="s">
        <v>112</v>
      </c>
      <c r="G61" s="154" t="s">
        <v>42</v>
      </c>
      <c r="H61" s="155">
        <v>1</v>
      </c>
      <c r="I61" s="199" t="s">
        <v>104</v>
      </c>
      <c r="J61" s="222"/>
      <c r="K61" s="199"/>
      <c r="L61" s="197"/>
      <c r="M61" s="197"/>
      <c r="N61" s="200">
        <v>11435704.333333334</v>
      </c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81" t="s">
        <v>72</v>
      </c>
      <c r="Z61" s="204"/>
    </row>
    <row r="62" spans="1:26" s="6" customFormat="1" ht="76.5">
      <c r="A62" s="152" t="s">
        <v>95</v>
      </c>
      <c r="B62" s="152" t="s">
        <v>96</v>
      </c>
      <c r="C62" s="152" t="s">
        <v>111</v>
      </c>
      <c r="D62" s="152" t="s">
        <v>98</v>
      </c>
      <c r="E62" s="205">
        <v>2020051290050</v>
      </c>
      <c r="F62" s="151" t="s">
        <v>113</v>
      </c>
      <c r="G62" s="154" t="s">
        <v>42</v>
      </c>
      <c r="H62" s="155">
        <v>1</v>
      </c>
      <c r="I62" s="199" t="s">
        <v>114</v>
      </c>
      <c r="J62" s="222"/>
      <c r="K62" s="199"/>
      <c r="L62" s="197"/>
      <c r="M62" s="197"/>
      <c r="N62" s="200">
        <v>2485000</v>
      </c>
      <c r="O62" s="197"/>
      <c r="P62" s="197"/>
      <c r="Q62" s="197"/>
      <c r="R62" s="197"/>
      <c r="S62" s="197"/>
      <c r="T62" s="206"/>
      <c r="U62" s="197"/>
      <c r="V62" s="197"/>
      <c r="W62" s="197"/>
      <c r="X62" s="197"/>
      <c r="Y62" s="81" t="s">
        <v>72</v>
      </c>
      <c r="Z62" s="207"/>
    </row>
    <row r="63" spans="1:26" s="6" customFormat="1" ht="76.5">
      <c r="A63" s="152" t="s">
        <v>95</v>
      </c>
      <c r="B63" s="152" t="s">
        <v>96</v>
      </c>
      <c r="C63" s="152" t="s">
        <v>111</v>
      </c>
      <c r="D63" s="152" t="s">
        <v>98</v>
      </c>
      <c r="E63" s="205">
        <v>2020051290050</v>
      </c>
      <c r="F63" s="151" t="s">
        <v>113</v>
      </c>
      <c r="G63" s="154" t="s">
        <v>42</v>
      </c>
      <c r="H63" s="155">
        <v>1</v>
      </c>
      <c r="I63" s="199" t="s">
        <v>102</v>
      </c>
      <c r="J63" s="222"/>
      <c r="K63" s="208"/>
      <c r="L63" s="197"/>
      <c r="M63" s="197"/>
      <c r="N63" s="197"/>
      <c r="O63" s="197"/>
      <c r="P63" s="197"/>
      <c r="Q63" s="197"/>
      <c r="R63" s="197"/>
      <c r="S63" s="197"/>
      <c r="T63" s="206"/>
      <c r="U63" s="200">
        <v>4342287.333333333</v>
      </c>
      <c r="V63" s="197"/>
      <c r="W63" s="197"/>
      <c r="X63" s="197"/>
      <c r="Y63" s="81" t="s">
        <v>72</v>
      </c>
      <c r="Z63" s="204"/>
    </row>
    <row r="64" spans="1:26" s="6" customFormat="1" ht="76.5">
      <c r="A64" s="152" t="s">
        <v>95</v>
      </c>
      <c r="B64" s="152" t="s">
        <v>96</v>
      </c>
      <c r="C64" s="152" t="s">
        <v>111</v>
      </c>
      <c r="D64" s="152" t="s">
        <v>98</v>
      </c>
      <c r="E64" s="205">
        <v>2020051290050</v>
      </c>
      <c r="F64" s="151" t="s">
        <v>113</v>
      </c>
      <c r="G64" s="154" t="s">
        <v>42</v>
      </c>
      <c r="H64" s="155">
        <v>1</v>
      </c>
      <c r="I64" s="199" t="s">
        <v>115</v>
      </c>
      <c r="J64" s="222"/>
      <c r="K64" s="199"/>
      <c r="L64" s="197"/>
      <c r="M64" s="197"/>
      <c r="N64" s="200">
        <v>10000000</v>
      </c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81" t="s">
        <v>72</v>
      </c>
      <c r="Z64" s="204"/>
    </row>
    <row r="65" spans="1:26" s="6" customFormat="1" ht="76.5">
      <c r="A65" s="152" t="s">
        <v>95</v>
      </c>
      <c r="B65" s="152" t="s">
        <v>96</v>
      </c>
      <c r="C65" s="152" t="s">
        <v>111</v>
      </c>
      <c r="D65" s="152" t="s">
        <v>98</v>
      </c>
      <c r="E65" s="205">
        <v>2020051290050</v>
      </c>
      <c r="F65" s="151" t="s">
        <v>113</v>
      </c>
      <c r="G65" s="154" t="s">
        <v>42</v>
      </c>
      <c r="H65" s="155">
        <v>1</v>
      </c>
      <c r="I65" s="199" t="s">
        <v>73</v>
      </c>
      <c r="J65" s="222"/>
      <c r="K65" s="208"/>
      <c r="L65" s="197"/>
      <c r="M65" s="200">
        <v>100000000</v>
      </c>
      <c r="N65" s="200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81" t="s">
        <v>72</v>
      </c>
      <c r="Z65" s="204"/>
    </row>
    <row r="66" spans="1:26" s="6" customFormat="1" ht="76.5">
      <c r="A66" s="152" t="s">
        <v>95</v>
      </c>
      <c r="B66" s="152" t="s">
        <v>96</v>
      </c>
      <c r="C66" s="152" t="s">
        <v>111</v>
      </c>
      <c r="D66" s="152" t="s">
        <v>98</v>
      </c>
      <c r="E66" s="205">
        <v>2020051290050</v>
      </c>
      <c r="F66" s="151" t="s">
        <v>113</v>
      </c>
      <c r="G66" s="154" t="s">
        <v>42</v>
      </c>
      <c r="H66" s="155">
        <v>1</v>
      </c>
      <c r="I66" s="199" t="s">
        <v>102</v>
      </c>
      <c r="J66" s="222"/>
      <c r="K66" s="208"/>
      <c r="L66" s="197"/>
      <c r="M66" s="197"/>
      <c r="N66" s="200"/>
      <c r="O66" s="197"/>
      <c r="P66" s="197"/>
      <c r="Q66" s="197"/>
      <c r="R66" s="197"/>
      <c r="S66" s="197"/>
      <c r="T66" s="197"/>
      <c r="U66" s="200">
        <v>6513431</v>
      </c>
      <c r="V66" s="197"/>
      <c r="W66" s="197"/>
      <c r="X66" s="197"/>
      <c r="Y66" s="81" t="s">
        <v>72</v>
      </c>
      <c r="Z66" s="204"/>
    </row>
    <row r="67" spans="1:26" s="6" customFormat="1" ht="76.5">
      <c r="A67" s="152" t="s">
        <v>95</v>
      </c>
      <c r="B67" s="152" t="s">
        <v>96</v>
      </c>
      <c r="C67" s="152" t="s">
        <v>111</v>
      </c>
      <c r="D67" s="152" t="s">
        <v>98</v>
      </c>
      <c r="E67" s="205">
        <v>2020051290050</v>
      </c>
      <c r="F67" s="151" t="s">
        <v>113</v>
      </c>
      <c r="G67" s="154" t="s">
        <v>42</v>
      </c>
      <c r="H67" s="155">
        <v>1</v>
      </c>
      <c r="I67" s="208" t="s">
        <v>101</v>
      </c>
      <c r="J67" s="222"/>
      <c r="K67" s="199"/>
      <c r="L67" s="197"/>
      <c r="M67" s="197"/>
      <c r="N67" s="200">
        <v>10000000</v>
      </c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81" t="s">
        <v>72</v>
      </c>
      <c r="Z67" s="204"/>
    </row>
    <row r="68" spans="1:26" s="6" customFormat="1" ht="76.5">
      <c r="A68" s="152" t="s">
        <v>95</v>
      </c>
      <c r="B68" s="152" t="s">
        <v>96</v>
      </c>
      <c r="C68" s="152" t="s">
        <v>111</v>
      </c>
      <c r="D68" s="152" t="s">
        <v>98</v>
      </c>
      <c r="E68" s="205">
        <v>2020051290050</v>
      </c>
      <c r="F68" s="151" t="s">
        <v>113</v>
      </c>
      <c r="G68" s="154" t="s">
        <v>42</v>
      </c>
      <c r="H68" s="155">
        <v>1</v>
      </c>
      <c r="I68" s="199" t="s">
        <v>73</v>
      </c>
      <c r="J68" s="222"/>
      <c r="K68" s="208"/>
      <c r="L68" s="197"/>
      <c r="M68" s="200">
        <v>2000000</v>
      </c>
      <c r="N68" s="200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81" t="s">
        <v>72</v>
      </c>
      <c r="Z68" s="204"/>
    </row>
    <row r="69" spans="1:26" s="6" customFormat="1" ht="89.25">
      <c r="A69" s="152" t="s">
        <v>95</v>
      </c>
      <c r="B69" s="152" t="s">
        <v>96</v>
      </c>
      <c r="C69" s="152" t="s">
        <v>111</v>
      </c>
      <c r="D69" s="152" t="s">
        <v>98</v>
      </c>
      <c r="E69" s="205" t="s">
        <v>113</v>
      </c>
      <c r="F69" s="151" t="s">
        <v>113</v>
      </c>
      <c r="G69" s="154" t="s">
        <v>42</v>
      </c>
      <c r="H69" s="155">
        <v>1</v>
      </c>
      <c r="I69" s="199" t="s">
        <v>104</v>
      </c>
      <c r="J69" s="222"/>
      <c r="K69" s="208"/>
      <c r="L69" s="197"/>
      <c r="M69" s="197"/>
      <c r="N69" s="200">
        <v>29879408</v>
      </c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51" t="s">
        <v>72</v>
      </c>
      <c r="Z69" s="202"/>
    </row>
    <row r="70" spans="1:26" s="6" customFormat="1" ht="76.5">
      <c r="A70" s="152" t="s">
        <v>95</v>
      </c>
      <c r="B70" s="152" t="s">
        <v>96</v>
      </c>
      <c r="C70" s="152" t="s">
        <v>111</v>
      </c>
      <c r="D70" s="152" t="s">
        <v>98</v>
      </c>
      <c r="E70" s="205">
        <v>2020051290050</v>
      </c>
      <c r="F70" s="151" t="s">
        <v>113</v>
      </c>
      <c r="G70" s="154" t="s">
        <v>42</v>
      </c>
      <c r="H70" s="155">
        <v>1</v>
      </c>
      <c r="I70" s="199" t="s">
        <v>73</v>
      </c>
      <c r="J70" s="222"/>
      <c r="K70" s="208"/>
      <c r="L70" s="197"/>
      <c r="M70" s="200">
        <v>75000000</v>
      </c>
      <c r="N70" s="200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51" t="s">
        <v>72</v>
      </c>
      <c r="Z70" s="202"/>
    </row>
    <row r="71" spans="1:26" s="6" customFormat="1" ht="76.5">
      <c r="A71" s="152" t="s">
        <v>95</v>
      </c>
      <c r="B71" s="152" t="s">
        <v>96</v>
      </c>
      <c r="C71" s="152" t="s">
        <v>111</v>
      </c>
      <c r="D71" s="152" t="s">
        <v>98</v>
      </c>
      <c r="E71" s="205">
        <v>2020051290050</v>
      </c>
      <c r="F71" s="151" t="s">
        <v>113</v>
      </c>
      <c r="G71" s="154" t="s">
        <v>42</v>
      </c>
      <c r="H71" s="155">
        <v>1</v>
      </c>
      <c r="I71" s="208" t="s">
        <v>101</v>
      </c>
      <c r="J71" s="222"/>
      <c r="K71" s="199"/>
      <c r="L71" s="197"/>
      <c r="M71" s="197"/>
      <c r="N71" s="200">
        <v>5133333</v>
      </c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81" t="s">
        <v>72</v>
      </c>
      <c r="Z71" s="207"/>
    </row>
    <row r="72" spans="1:26" s="6" customFormat="1" ht="51">
      <c r="A72" s="152" t="s">
        <v>116</v>
      </c>
      <c r="B72" s="152" t="s">
        <v>117</v>
      </c>
      <c r="C72" s="152" t="s">
        <v>118</v>
      </c>
      <c r="D72" s="152" t="s">
        <v>119</v>
      </c>
      <c r="E72" s="205">
        <v>2020051290053</v>
      </c>
      <c r="F72" s="151" t="s">
        <v>120</v>
      </c>
      <c r="G72" s="154" t="s">
        <v>42</v>
      </c>
      <c r="H72" s="155">
        <v>1</v>
      </c>
      <c r="I72" s="199" t="s">
        <v>121</v>
      </c>
      <c r="J72" s="222"/>
      <c r="K72" s="199"/>
      <c r="L72" s="197"/>
      <c r="M72" s="197"/>
      <c r="N72" s="200"/>
      <c r="O72" s="197"/>
      <c r="P72" s="197"/>
      <c r="Q72" s="197"/>
      <c r="R72" s="197"/>
      <c r="S72" s="197"/>
      <c r="T72" s="197"/>
      <c r="U72" s="200">
        <v>14208956</v>
      </c>
      <c r="V72" s="197"/>
      <c r="W72" s="197"/>
      <c r="X72" s="197"/>
      <c r="Y72" s="81" t="s">
        <v>72</v>
      </c>
      <c r="Z72" s="207"/>
    </row>
    <row r="73" spans="1:26" s="6" customFormat="1" ht="51">
      <c r="A73" s="152" t="s">
        <v>116</v>
      </c>
      <c r="B73" s="152" t="s">
        <v>117</v>
      </c>
      <c r="C73" s="152" t="s">
        <v>118</v>
      </c>
      <c r="D73" s="152" t="s">
        <v>119</v>
      </c>
      <c r="E73" s="205">
        <v>2020051290053</v>
      </c>
      <c r="F73" s="151" t="s">
        <v>120</v>
      </c>
      <c r="G73" s="154" t="s">
        <v>42</v>
      </c>
      <c r="H73" s="155">
        <v>1</v>
      </c>
      <c r="I73" s="199" t="s">
        <v>73</v>
      </c>
      <c r="J73" s="222"/>
      <c r="K73" s="199"/>
      <c r="L73" s="197"/>
      <c r="M73" s="200">
        <v>20000000</v>
      </c>
      <c r="N73" s="200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81" t="s">
        <v>72</v>
      </c>
      <c r="Z73" s="207"/>
    </row>
    <row r="74" spans="1:26" s="6" customFormat="1" ht="51">
      <c r="A74" s="152" t="s">
        <v>116</v>
      </c>
      <c r="B74" s="152" t="s">
        <v>117</v>
      </c>
      <c r="C74" s="152" t="s">
        <v>118</v>
      </c>
      <c r="D74" s="152" t="s">
        <v>119</v>
      </c>
      <c r="E74" s="205">
        <v>2020051290053</v>
      </c>
      <c r="F74" s="151" t="s">
        <v>120</v>
      </c>
      <c r="G74" s="154" t="s">
        <v>42</v>
      </c>
      <c r="H74" s="155">
        <v>1</v>
      </c>
      <c r="I74" s="199" t="s">
        <v>122</v>
      </c>
      <c r="J74" s="222"/>
      <c r="K74" s="199"/>
      <c r="L74" s="197"/>
      <c r="M74" s="206"/>
      <c r="N74" s="200">
        <v>10000000</v>
      </c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81" t="s">
        <v>72</v>
      </c>
      <c r="Z74" s="204"/>
    </row>
    <row r="75" spans="1:26" s="6" customFormat="1" ht="51">
      <c r="A75" s="152" t="s">
        <v>116</v>
      </c>
      <c r="B75" s="152" t="s">
        <v>117</v>
      </c>
      <c r="C75" s="152" t="s">
        <v>118</v>
      </c>
      <c r="D75" s="152" t="s">
        <v>119</v>
      </c>
      <c r="E75" s="205">
        <v>2020051290053</v>
      </c>
      <c r="F75" s="151" t="s">
        <v>120</v>
      </c>
      <c r="G75" s="154" t="s">
        <v>42</v>
      </c>
      <c r="H75" s="155">
        <v>1</v>
      </c>
      <c r="I75" s="199" t="s">
        <v>104</v>
      </c>
      <c r="J75" s="222"/>
      <c r="K75" s="208"/>
      <c r="L75" s="197"/>
      <c r="M75" s="197"/>
      <c r="N75" s="200">
        <v>13193874</v>
      </c>
      <c r="O75" s="197"/>
      <c r="P75" s="197"/>
      <c r="Q75" s="197"/>
      <c r="R75" s="197"/>
      <c r="S75" s="197"/>
      <c r="T75" s="206"/>
      <c r="U75" s="197"/>
      <c r="V75" s="197"/>
      <c r="W75" s="197"/>
      <c r="X75" s="197"/>
      <c r="Y75" s="81" t="s">
        <v>72</v>
      </c>
      <c r="Z75" s="204"/>
    </row>
    <row r="76" spans="1:26" s="6" customFormat="1" ht="63.75">
      <c r="A76" s="152" t="s">
        <v>116</v>
      </c>
      <c r="B76" s="152" t="s">
        <v>117</v>
      </c>
      <c r="C76" s="152" t="s">
        <v>118</v>
      </c>
      <c r="D76" s="152" t="s">
        <v>119</v>
      </c>
      <c r="E76" s="205">
        <v>2020051290053</v>
      </c>
      <c r="F76" s="151" t="s">
        <v>123</v>
      </c>
      <c r="G76" s="154" t="s">
        <v>42</v>
      </c>
      <c r="H76" s="155">
        <v>4</v>
      </c>
      <c r="I76" s="199" t="s">
        <v>124</v>
      </c>
      <c r="J76" s="222"/>
      <c r="K76" s="208"/>
      <c r="L76" s="197"/>
      <c r="M76" s="197"/>
      <c r="N76" s="197"/>
      <c r="O76" s="197"/>
      <c r="P76" s="197"/>
      <c r="Q76" s="197"/>
      <c r="R76" s="197"/>
      <c r="S76" s="197"/>
      <c r="T76" s="206"/>
      <c r="U76" s="200">
        <v>30000000</v>
      </c>
      <c r="V76" s="197"/>
      <c r="W76" s="197"/>
      <c r="X76" s="197"/>
      <c r="Y76" s="81" t="s">
        <v>72</v>
      </c>
      <c r="Z76" s="204"/>
    </row>
    <row r="77" spans="1:26" s="6" customFormat="1" ht="63.75">
      <c r="A77" s="152" t="s">
        <v>116</v>
      </c>
      <c r="B77" s="152" t="s">
        <v>117</v>
      </c>
      <c r="C77" s="152" t="s">
        <v>118</v>
      </c>
      <c r="D77" s="152" t="s">
        <v>119</v>
      </c>
      <c r="E77" s="205">
        <v>2020051290053</v>
      </c>
      <c r="F77" s="151" t="s">
        <v>123</v>
      </c>
      <c r="G77" s="154" t="s">
        <v>42</v>
      </c>
      <c r="H77" s="155">
        <v>4</v>
      </c>
      <c r="I77" s="199" t="s">
        <v>125</v>
      </c>
      <c r="J77" s="221"/>
      <c r="K77" s="208"/>
      <c r="L77" s="197"/>
      <c r="M77" s="197"/>
      <c r="N77" s="197"/>
      <c r="O77" s="197"/>
      <c r="P77" s="197"/>
      <c r="Q77" s="197"/>
      <c r="R77" s="197"/>
      <c r="S77" s="197"/>
      <c r="T77" s="206"/>
      <c r="U77" s="200">
        <v>2765000</v>
      </c>
      <c r="V77" s="197"/>
      <c r="W77" s="197"/>
      <c r="X77" s="197"/>
      <c r="Y77" s="81" t="s">
        <v>72</v>
      </c>
      <c r="Z77" s="204"/>
    </row>
    <row r="78" spans="1:26" s="6" customFormat="1" ht="63.75">
      <c r="A78" s="152" t="s">
        <v>116</v>
      </c>
      <c r="B78" s="152" t="s">
        <v>117</v>
      </c>
      <c r="C78" s="152" t="s">
        <v>118</v>
      </c>
      <c r="D78" s="152" t="s">
        <v>119</v>
      </c>
      <c r="E78" s="205">
        <v>2020051290053</v>
      </c>
      <c r="F78" s="151" t="s">
        <v>123</v>
      </c>
      <c r="G78" s="154" t="s">
        <v>42</v>
      </c>
      <c r="H78" s="155">
        <v>4</v>
      </c>
      <c r="I78" s="199" t="s">
        <v>104</v>
      </c>
      <c r="J78" s="222"/>
      <c r="K78" s="199"/>
      <c r="L78" s="197"/>
      <c r="M78" s="197"/>
      <c r="N78" s="200">
        <v>130000000</v>
      </c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81" t="s">
        <v>72</v>
      </c>
      <c r="Z78" s="204"/>
    </row>
    <row r="79" spans="1:26" s="6" customFormat="1" ht="63.75">
      <c r="A79" s="152" t="s">
        <v>116</v>
      </c>
      <c r="B79" s="152" t="s">
        <v>117</v>
      </c>
      <c r="C79" s="152" t="s">
        <v>118</v>
      </c>
      <c r="D79" s="152" t="s">
        <v>119</v>
      </c>
      <c r="E79" s="205">
        <v>2020051290053</v>
      </c>
      <c r="F79" s="151" t="s">
        <v>123</v>
      </c>
      <c r="G79" s="154" t="s">
        <v>42</v>
      </c>
      <c r="H79" s="155">
        <v>4</v>
      </c>
      <c r="I79" s="199" t="s">
        <v>73</v>
      </c>
      <c r="J79" s="222"/>
      <c r="K79" s="208"/>
      <c r="L79" s="197"/>
      <c r="M79" s="200">
        <v>43200000</v>
      </c>
      <c r="N79" s="197"/>
      <c r="O79" s="197"/>
      <c r="P79" s="197"/>
      <c r="Q79" s="197"/>
      <c r="R79" s="197"/>
      <c r="S79" s="197"/>
      <c r="T79" s="206"/>
      <c r="U79" s="197"/>
      <c r="V79" s="197"/>
      <c r="W79" s="197"/>
      <c r="X79" s="197"/>
      <c r="Y79" s="81" t="s">
        <v>72</v>
      </c>
      <c r="Z79" s="204"/>
    </row>
    <row r="80" spans="1:26" s="6" customFormat="1" ht="63.75">
      <c r="A80" s="152" t="s">
        <v>116</v>
      </c>
      <c r="B80" s="152" t="s">
        <v>117</v>
      </c>
      <c r="C80" s="152" t="s">
        <v>118</v>
      </c>
      <c r="D80" s="152" t="s">
        <v>119</v>
      </c>
      <c r="E80" s="205">
        <v>2020051290053</v>
      </c>
      <c r="F80" s="151" t="s">
        <v>123</v>
      </c>
      <c r="G80" s="154" t="s">
        <v>42</v>
      </c>
      <c r="H80" s="155">
        <v>4</v>
      </c>
      <c r="I80" s="199" t="s">
        <v>104</v>
      </c>
      <c r="J80" s="222"/>
      <c r="K80" s="199"/>
      <c r="L80" s="197"/>
      <c r="M80" s="197"/>
      <c r="N80" s="200">
        <v>86795240.5</v>
      </c>
      <c r="O80" s="197"/>
      <c r="P80" s="197"/>
      <c r="Q80" s="197"/>
      <c r="R80" s="197"/>
      <c r="S80" s="197"/>
      <c r="T80" s="206"/>
      <c r="U80" s="197"/>
      <c r="V80" s="197"/>
      <c r="W80" s="197"/>
      <c r="X80" s="197"/>
      <c r="Y80" s="81" t="s">
        <v>72</v>
      </c>
      <c r="Z80" s="207"/>
    </row>
    <row r="81" spans="1:26" s="6" customFormat="1" ht="63.75">
      <c r="A81" s="152" t="s">
        <v>116</v>
      </c>
      <c r="B81" s="152" t="s">
        <v>117</v>
      </c>
      <c r="C81" s="152" t="s">
        <v>118</v>
      </c>
      <c r="D81" s="152" t="s">
        <v>119</v>
      </c>
      <c r="E81" s="205">
        <v>2020051290053</v>
      </c>
      <c r="F81" s="151" t="s">
        <v>123</v>
      </c>
      <c r="G81" s="154" t="s">
        <v>42</v>
      </c>
      <c r="H81" s="155">
        <v>4</v>
      </c>
      <c r="I81" s="199" t="s">
        <v>114</v>
      </c>
      <c r="J81" s="222"/>
      <c r="K81" s="199"/>
      <c r="L81" s="197"/>
      <c r="M81" s="197"/>
      <c r="N81" s="200">
        <v>40000000</v>
      </c>
      <c r="O81" s="197"/>
      <c r="P81" s="197"/>
      <c r="Q81" s="197"/>
      <c r="R81" s="197"/>
      <c r="S81" s="197"/>
      <c r="T81" s="206"/>
      <c r="U81" s="197"/>
      <c r="V81" s="197"/>
      <c r="W81" s="197"/>
      <c r="X81" s="197"/>
      <c r="Y81" s="81" t="s">
        <v>72</v>
      </c>
      <c r="Z81" s="204"/>
    </row>
    <row r="82" spans="1:26" s="6" customFormat="1" ht="63.75">
      <c r="A82" s="152" t="s">
        <v>116</v>
      </c>
      <c r="B82" s="152" t="s">
        <v>117</v>
      </c>
      <c r="C82" s="152" t="s">
        <v>118</v>
      </c>
      <c r="D82" s="152" t="s">
        <v>119</v>
      </c>
      <c r="E82" s="205">
        <v>2020051290053</v>
      </c>
      <c r="F82" s="151" t="s">
        <v>123</v>
      </c>
      <c r="G82" s="154" t="s">
        <v>42</v>
      </c>
      <c r="H82" s="155">
        <v>4</v>
      </c>
      <c r="I82" s="199" t="s">
        <v>121</v>
      </c>
      <c r="J82" s="222"/>
      <c r="K82" s="199"/>
      <c r="L82" s="197"/>
      <c r="M82" s="197"/>
      <c r="N82" s="197"/>
      <c r="O82" s="197"/>
      <c r="P82" s="197"/>
      <c r="Q82" s="197"/>
      <c r="R82" s="197"/>
      <c r="S82" s="197"/>
      <c r="T82" s="206"/>
      <c r="U82" s="200">
        <v>44117683.714285716</v>
      </c>
      <c r="V82" s="197"/>
      <c r="W82" s="197"/>
      <c r="X82" s="197"/>
      <c r="Y82" s="81" t="s">
        <v>72</v>
      </c>
      <c r="Z82" s="204"/>
    </row>
    <row r="83" spans="1:26" s="6" customFormat="1" ht="63.75">
      <c r="A83" s="152" t="s">
        <v>116</v>
      </c>
      <c r="B83" s="152" t="s">
        <v>117</v>
      </c>
      <c r="C83" s="152" t="s">
        <v>118</v>
      </c>
      <c r="D83" s="152" t="s">
        <v>119</v>
      </c>
      <c r="E83" s="205">
        <v>2020051290053</v>
      </c>
      <c r="F83" s="151" t="s">
        <v>123</v>
      </c>
      <c r="G83" s="154" t="s">
        <v>42</v>
      </c>
      <c r="H83" s="155">
        <v>4</v>
      </c>
      <c r="I83" s="199" t="s">
        <v>102</v>
      </c>
      <c r="J83" s="222"/>
      <c r="K83" s="199"/>
      <c r="L83" s="197"/>
      <c r="M83" s="197"/>
      <c r="N83" s="200"/>
      <c r="O83" s="197"/>
      <c r="P83" s="197"/>
      <c r="Q83" s="197"/>
      <c r="R83" s="197"/>
      <c r="S83" s="197"/>
      <c r="T83" s="197"/>
      <c r="U83" s="200">
        <v>10610997</v>
      </c>
      <c r="V83" s="197"/>
      <c r="W83" s="197"/>
      <c r="X83" s="197"/>
      <c r="Y83" s="81" t="s">
        <v>72</v>
      </c>
      <c r="Z83" s="204"/>
    </row>
    <row r="84" spans="1:26" s="6" customFormat="1" ht="63.75">
      <c r="A84" s="152" t="s">
        <v>116</v>
      </c>
      <c r="B84" s="152" t="s">
        <v>117</v>
      </c>
      <c r="C84" s="152" t="s">
        <v>118</v>
      </c>
      <c r="D84" s="152" t="s">
        <v>119</v>
      </c>
      <c r="E84" s="205">
        <v>2020051290053</v>
      </c>
      <c r="F84" s="151" t="s">
        <v>123</v>
      </c>
      <c r="G84" s="154" t="s">
        <v>42</v>
      </c>
      <c r="H84" s="155">
        <v>4</v>
      </c>
      <c r="I84" s="199" t="s">
        <v>40</v>
      </c>
      <c r="J84" s="222"/>
      <c r="K84" s="199"/>
      <c r="L84" s="197"/>
      <c r="M84" s="197"/>
      <c r="N84" s="197"/>
      <c r="O84" s="197"/>
      <c r="P84" s="197"/>
      <c r="Q84" s="197"/>
      <c r="R84" s="197"/>
      <c r="S84" s="197"/>
      <c r="T84" s="206"/>
      <c r="U84" s="200">
        <v>20000000</v>
      </c>
      <c r="V84" s="197"/>
      <c r="W84" s="197"/>
      <c r="X84" s="197"/>
      <c r="Y84" s="81" t="s">
        <v>72</v>
      </c>
      <c r="Z84" s="204"/>
    </row>
    <row r="85" spans="1:26" s="6" customFormat="1" ht="63.75">
      <c r="A85" s="152" t="s">
        <v>116</v>
      </c>
      <c r="B85" s="152" t="s">
        <v>117</v>
      </c>
      <c r="C85" s="152" t="s">
        <v>118</v>
      </c>
      <c r="D85" s="152" t="s">
        <v>119</v>
      </c>
      <c r="E85" s="205">
        <v>2020051290053</v>
      </c>
      <c r="F85" s="151" t="s">
        <v>123</v>
      </c>
      <c r="G85" s="154" t="s">
        <v>42</v>
      </c>
      <c r="H85" s="155">
        <v>4</v>
      </c>
      <c r="I85" s="199" t="s">
        <v>124</v>
      </c>
      <c r="J85" s="222"/>
      <c r="K85" s="199"/>
      <c r="L85" s="197"/>
      <c r="M85" s="197"/>
      <c r="N85" s="206"/>
      <c r="O85" s="197"/>
      <c r="P85" s="197"/>
      <c r="Q85" s="197"/>
      <c r="R85" s="197"/>
      <c r="S85" s="197"/>
      <c r="T85" s="197"/>
      <c r="U85" s="200">
        <v>60000000</v>
      </c>
      <c r="V85" s="197"/>
      <c r="W85" s="197"/>
      <c r="X85" s="197"/>
      <c r="Y85" s="81" t="s">
        <v>72</v>
      </c>
      <c r="Z85" s="204"/>
    </row>
    <row r="86" spans="1:26" s="6" customFormat="1" ht="63.75">
      <c r="A86" s="152" t="s">
        <v>116</v>
      </c>
      <c r="B86" s="152" t="s">
        <v>117</v>
      </c>
      <c r="C86" s="152" t="s">
        <v>118</v>
      </c>
      <c r="D86" s="152" t="s">
        <v>119</v>
      </c>
      <c r="E86" s="205">
        <v>2020051290053</v>
      </c>
      <c r="F86" s="151" t="s">
        <v>123</v>
      </c>
      <c r="G86" s="154" t="s">
        <v>42</v>
      </c>
      <c r="H86" s="155">
        <v>4</v>
      </c>
      <c r="I86" s="199" t="s">
        <v>104</v>
      </c>
      <c r="J86" s="222"/>
      <c r="K86" s="208"/>
      <c r="L86" s="197"/>
      <c r="M86" s="197"/>
      <c r="N86" s="200">
        <v>20953516.5</v>
      </c>
      <c r="O86" s="197"/>
      <c r="P86" s="197"/>
      <c r="Q86" s="197"/>
      <c r="R86" s="197"/>
      <c r="S86" s="197"/>
      <c r="T86" s="206"/>
      <c r="U86" s="197"/>
      <c r="V86" s="197"/>
      <c r="W86" s="197"/>
      <c r="X86" s="197"/>
      <c r="Y86" s="81" t="s">
        <v>72</v>
      </c>
      <c r="Z86" s="204"/>
    </row>
    <row r="87" spans="1:26" s="6" customFormat="1" ht="63.75">
      <c r="A87" s="152" t="s">
        <v>116</v>
      </c>
      <c r="B87" s="152" t="s">
        <v>117</v>
      </c>
      <c r="C87" s="152" t="s">
        <v>118</v>
      </c>
      <c r="D87" s="152" t="s">
        <v>119</v>
      </c>
      <c r="E87" s="205">
        <v>2020051290053</v>
      </c>
      <c r="F87" s="151" t="s">
        <v>123</v>
      </c>
      <c r="G87" s="154" t="s">
        <v>42</v>
      </c>
      <c r="H87" s="155">
        <v>4</v>
      </c>
      <c r="I87" s="199" t="s">
        <v>104</v>
      </c>
      <c r="J87" s="222"/>
      <c r="K87" s="208"/>
      <c r="L87" s="197"/>
      <c r="M87" s="197"/>
      <c r="N87" s="200">
        <v>5646937.2000000002</v>
      </c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81" t="s">
        <v>72</v>
      </c>
      <c r="Z87" s="207"/>
    </row>
    <row r="88" spans="1:26" s="6" customFormat="1" ht="76.5">
      <c r="A88" s="152" t="s">
        <v>116</v>
      </c>
      <c r="B88" s="152" t="s">
        <v>117</v>
      </c>
      <c r="C88" s="152" t="s">
        <v>118</v>
      </c>
      <c r="D88" s="152" t="s">
        <v>119</v>
      </c>
      <c r="E88" s="205">
        <v>2020051290053</v>
      </c>
      <c r="F88" s="151" t="s">
        <v>126</v>
      </c>
      <c r="G88" s="154" t="s">
        <v>42</v>
      </c>
      <c r="H88" s="155">
        <v>37</v>
      </c>
      <c r="I88" s="199" t="s">
        <v>102</v>
      </c>
      <c r="J88" s="222"/>
      <c r="K88" s="199"/>
      <c r="L88" s="197"/>
      <c r="M88" s="197"/>
      <c r="N88" s="200"/>
      <c r="O88" s="197"/>
      <c r="P88" s="197"/>
      <c r="Q88" s="197"/>
      <c r="R88" s="197"/>
      <c r="S88" s="197"/>
      <c r="T88" s="197"/>
      <c r="U88" s="200">
        <v>4624278.5</v>
      </c>
      <c r="V88" s="197"/>
      <c r="W88" s="197"/>
      <c r="X88" s="197"/>
      <c r="Y88" s="81" t="s">
        <v>72</v>
      </c>
      <c r="Z88" s="204"/>
    </row>
    <row r="89" spans="1:26" s="6" customFormat="1" ht="76.5">
      <c r="A89" s="152" t="s">
        <v>116</v>
      </c>
      <c r="B89" s="152" t="s">
        <v>117</v>
      </c>
      <c r="C89" s="152" t="s">
        <v>118</v>
      </c>
      <c r="D89" s="152" t="s">
        <v>119</v>
      </c>
      <c r="E89" s="205">
        <v>2020051290053</v>
      </c>
      <c r="F89" s="151" t="s">
        <v>126</v>
      </c>
      <c r="G89" s="154" t="s">
        <v>42</v>
      </c>
      <c r="H89" s="155">
        <v>37</v>
      </c>
      <c r="I89" s="199" t="s">
        <v>122</v>
      </c>
      <c r="J89" s="222"/>
      <c r="K89" s="199"/>
      <c r="L89" s="197"/>
      <c r="M89" s="197"/>
      <c r="N89" s="200">
        <v>10000000</v>
      </c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51" t="s">
        <v>72</v>
      </c>
      <c r="Z89" s="201"/>
    </row>
    <row r="90" spans="1:26" s="6" customFormat="1" ht="76.5">
      <c r="A90" s="152" t="s">
        <v>116</v>
      </c>
      <c r="B90" s="152" t="s">
        <v>117</v>
      </c>
      <c r="C90" s="152" t="s">
        <v>118</v>
      </c>
      <c r="D90" s="152" t="s">
        <v>119</v>
      </c>
      <c r="E90" s="205">
        <v>2020051290053</v>
      </c>
      <c r="F90" s="151" t="s">
        <v>126</v>
      </c>
      <c r="G90" s="154" t="s">
        <v>42</v>
      </c>
      <c r="H90" s="155">
        <v>37</v>
      </c>
      <c r="I90" s="199" t="s">
        <v>121</v>
      </c>
      <c r="J90" s="222"/>
      <c r="K90" s="199"/>
      <c r="L90" s="197"/>
      <c r="M90" s="197"/>
      <c r="N90" s="200"/>
      <c r="O90" s="197"/>
      <c r="P90" s="197"/>
      <c r="Q90" s="197"/>
      <c r="R90" s="197"/>
      <c r="S90" s="197"/>
      <c r="T90" s="197"/>
      <c r="U90" s="200">
        <v>1000000</v>
      </c>
      <c r="V90" s="197"/>
      <c r="W90" s="197"/>
      <c r="X90" s="197"/>
      <c r="Y90" s="81" t="s">
        <v>72</v>
      </c>
      <c r="Z90" s="204"/>
    </row>
    <row r="91" spans="1:26" s="6" customFormat="1" ht="76.5">
      <c r="A91" s="152" t="s">
        <v>116</v>
      </c>
      <c r="B91" s="152" t="s">
        <v>117</v>
      </c>
      <c r="C91" s="152" t="s">
        <v>118</v>
      </c>
      <c r="D91" s="152" t="s">
        <v>119</v>
      </c>
      <c r="E91" s="205">
        <v>2020051290053</v>
      </c>
      <c r="F91" s="151" t="s">
        <v>126</v>
      </c>
      <c r="G91" s="154" t="s">
        <v>42</v>
      </c>
      <c r="H91" s="155">
        <v>37</v>
      </c>
      <c r="I91" s="199" t="s">
        <v>94</v>
      </c>
      <c r="J91" s="222"/>
      <c r="K91" s="199"/>
      <c r="L91" s="197"/>
      <c r="M91" s="197"/>
      <c r="N91" s="200"/>
      <c r="O91" s="197"/>
      <c r="P91" s="197"/>
      <c r="Q91" s="197"/>
      <c r="R91" s="197"/>
      <c r="S91" s="197"/>
      <c r="T91" s="197"/>
      <c r="U91" s="200">
        <v>5000000</v>
      </c>
      <c r="V91" s="197"/>
      <c r="W91" s="197"/>
      <c r="X91" s="197"/>
      <c r="Y91" s="81" t="s">
        <v>72</v>
      </c>
      <c r="Z91" s="204"/>
    </row>
    <row r="92" spans="1:26" s="6" customFormat="1" ht="76.5">
      <c r="A92" s="152" t="s">
        <v>116</v>
      </c>
      <c r="B92" s="152" t="s">
        <v>117</v>
      </c>
      <c r="C92" s="152" t="s">
        <v>118</v>
      </c>
      <c r="D92" s="152" t="s">
        <v>119</v>
      </c>
      <c r="E92" s="205">
        <v>2020051290053</v>
      </c>
      <c r="F92" s="151" t="s">
        <v>126</v>
      </c>
      <c r="G92" s="154" t="s">
        <v>42</v>
      </c>
      <c r="H92" s="155">
        <v>37</v>
      </c>
      <c r="I92" s="199" t="s">
        <v>122</v>
      </c>
      <c r="J92" s="222"/>
      <c r="K92" s="199"/>
      <c r="L92" s="197"/>
      <c r="M92" s="197"/>
      <c r="N92" s="200">
        <v>10000000</v>
      </c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81" t="s">
        <v>72</v>
      </c>
      <c r="Z92" s="207"/>
    </row>
    <row r="93" spans="1:26" s="6" customFormat="1" ht="76.5">
      <c r="A93" s="152" t="s">
        <v>116</v>
      </c>
      <c r="B93" s="152" t="s">
        <v>117</v>
      </c>
      <c r="C93" s="152" t="s">
        <v>118</v>
      </c>
      <c r="D93" s="152" t="s">
        <v>119</v>
      </c>
      <c r="E93" s="205">
        <v>2020051290053</v>
      </c>
      <c r="F93" s="151" t="s">
        <v>126</v>
      </c>
      <c r="G93" s="154" t="s">
        <v>42</v>
      </c>
      <c r="H93" s="155">
        <v>37</v>
      </c>
      <c r="I93" s="199" t="s">
        <v>121</v>
      </c>
      <c r="J93" s="222"/>
      <c r="K93" s="199"/>
      <c r="L93" s="197"/>
      <c r="M93" s="197"/>
      <c r="N93" s="200"/>
      <c r="O93" s="197"/>
      <c r="P93" s="197"/>
      <c r="Q93" s="197"/>
      <c r="R93" s="197"/>
      <c r="S93" s="197"/>
      <c r="T93" s="197"/>
      <c r="U93" s="200">
        <v>1000000</v>
      </c>
      <c r="V93" s="197"/>
      <c r="W93" s="197"/>
      <c r="X93" s="197"/>
      <c r="Y93" s="151" t="s">
        <v>72</v>
      </c>
      <c r="Z93" s="202"/>
    </row>
    <row r="94" spans="1:26" s="6" customFormat="1" ht="76.5">
      <c r="A94" s="152" t="s">
        <v>116</v>
      </c>
      <c r="B94" s="152" t="s">
        <v>117</v>
      </c>
      <c r="C94" s="152" t="s">
        <v>118</v>
      </c>
      <c r="D94" s="152" t="s">
        <v>119</v>
      </c>
      <c r="E94" s="205">
        <v>2020051290053</v>
      </c>
      <c r="F94" s="151" t="s">
        <v>126</v>
      </c>
      <c r="G94" s="154" t="s">
        <v>42</v>
      </c>
      <c r="H94" s="155">
        <v>37</v>
      </c>
      <c r="I94" s="199" t="s">
        <v>121</v>
      </c>
      <c r="J94" s="222"/>
      <c r="K94" s="199"/>
      <c r="L94" s="197"/>
      <c r="M94" s="197"/>
      <c r="N94" s="200"/>
      <c r="O94" s="197"/>
      <c r="P94" s="197"/>
      <c r="Q94" s="197"/>
      <c r="R94" s="197"/>
      <c r="S94" s="197"/>
      <c r="T94" s="197"/>
      <c r="U94" s="200">
        <v>100000</v>
      </c>
      <c r="V94" s="197"/>
      <c r="W94" s="197"/>
      <c r="X94" s="197"/>
      <c r="Y94" s="81" t="s">
        <v>72</v>
      </c>
      <c r="Z94" s="204"/>
    </row>
    <row r="95" spans="1:26" s="6" customFormat="1" ht="76.5">
      <c r="A95" s="152" t="s">
        <v>116</v>
      </c>
      <c r="B95" s="152" t="s">
        <v>117</v>
      </c>
      <c r="C95" s="152" t="s">
        <v>118</v>
      </c>
      <c r="D95" s="152" t="s">
        <v>119</v>
      </c>
      <c r="E95" s="205">
        <v>2020051290053</v>
      </c>
      <c r="F95" s="151" t="s">
        <v>126</v>
      </c>
      <c r="G95" s="154" t="s">
        <v>42</v>
      </c>
      <c r="H95" s="155">
        <v>37</v>
      </c>
      <c r="I95" s="199" t="s">
        <v>122</v>
      </c>
      <c r="J95" s="222"/>
      <c r="K95" s="199"/>
      <c r="L95" s="197"/>
      <c r="M95" s="197"/>
      <c r="N95" s="200">
        <v>10000000</v>
      </c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81" t="s">
        <v>72</v>
      </c>
      <c r="Z95" s="204"/>
    </row>
    <row r="96" spans="1:26" s="6" customFormat="1" ht="76.5">
      <c r="A96" s="152" t="s">
        <v>116</v>
      </c>
      <c r="B96" s="152" t="s">
        <v>117</v>
      </c>
      <c r="C96" s="152" t="s">
        <v>118</v>
      </c>
      <c r="D96" s="152" t="s">
        <v>119</v>
      </c>
      <c r="E96" s="205">
        <v>2020051290053</v>
      </c>
      <c r="F96" s="151" t="s">
        <v>126</v>
      </c>
      <c r="G96" s="154" t="s">
        <v>42</v>
      </c>
      <c r="H96" s="155">
        <v>37</v>
      </c>
      <c r="I96" s="199" t="s">
        <v>121</v>
      </c>
      <c r="J96" s="222"/>
      <c r="K96" s="199"/>
      <c r="L96" s="197"/>
      <c r="M96" s="197"/>
      <c r="N96" s="200"/>
      <c r="O96" s="197"/>
      <c r="P96" s="197"/>
      <c r="Q96" s="197"/>
      <c r="R96" s="197"/>
      <c r="S96" s="197"/>
      <c r="T96" s="197"/>
      <c r="U96" s="200">
        <v>12279105.333333334</v>
      </c>
      <c r="V96" s="197"/>
      <c r="W96" s="197"/>
      <c r="X96" s="197"/>
      <c r="Y96" s="81" t="s">
        <v>72</v>
      </c>
      <c r="Z96" s="207"/>
    </row>
    <row r="97" spans="1:26" s="6" customFormat="1" ht="76.5">
      <c r="A97" s="152" t="s">
        <v>116</v>
      </c>
      <c r="B97" s="152" t="s">
        <v>117</v>
      </c>
      <c r="C97" s="152" t="s">
        <v>118</v>
      </c>
      <c r="D97" s="152" t="s">
        <v>119</v>
      </c>
      <c r="E97" s="205">
        <v>2020051290053</v>
      </c>
      <c r="F97" s="151" t="s">
        <v>126</v>
      </c>
      <c r="G97" s="154" t="s">
        <v>42</v>
      </c>
      <c r="H97" s="155">
        <v>37</v>
      </c>
      <c r="I97" s="199" t="s">
        <v>121</v>
      </c>
      <c r="J97" s="222"/>
      <c r="K97" s="199"/>
      <c r="L97" s="197"/>
      <c r="M97" s="197"/>
      <c r="N97" s="200"/>
      <c r="O97" s="197"/>
      <c r="P97" s="197"/>
      <c r="Q97" s="197"/>
      <c r="R97" s="197"/>
      <c r="S97" s="197"/>
      <c r="T97" s="197"/>
      <c r="U97" s="200">
        <v>10349254.460317461</v>
      </c>
      <c r="V97" s="197"/>
      <c r="W97" s="197"/>
      <c r="X97" s="197"/>
      <c r="Y97" s="81" t="s">
        <v>72</v>
      </c>
      <c r="Z97" s="204"/>
    </row>
    <row r="98" spans="1:26" s="6" customFormat="1" ht="76.5">
      <c r="A98" s="152" t="s">
        <v>116</v>
      </c>
      <c r="B98" s="152" t="s">
        <v>117</v>
      </c>
      <c r="C98" s="152" t="s">
        <v>118</v>
      </c>
      <c r="D98" s="152" t="s">
        <v>119</v>
      </c>
      <c r="E98" s="205">
        <v>2020051290053</v>
      </c>
      <c r="F98" s="151" t="s">
        <v>126</v>
      </c>
      <c r="G98" s="154" t="s">
        <v>42</v>
      </c>
      <c r="H98" s="155">
        <v>37</v>
      </c>
      <c r="I98" s="199" t="s">
        <v>94</v>
      </c>
      <c r="J98" s="222"/>
      <c r="K98" s="199"/>
      <c r="L98" s="197"/>
      <c r="M98" s="197"/>
      <c r="N98" s="200"/>
      <c r="O98" s="197"/>
      <c r="P98" s="197"/>
      <c r="Q98" s="197"/>
      <c r="R98" s="197"/>
      <c r="S98" s="197"/>
      <c r="T98" s="197"/>
      <c r="U98" s="200">
        <v>5000000</v>
      </c>
      <c r="V98" s="197"/>
      <c r="W98" s="197"/>
      <c r="X98" s="197"/>
      <c r="Y98" s="81" t="s">
        <v>72</v>
      </c>
      <c r="Z98" s="204"/>
    </row>
    <row r="99" spans="1:26" s="6" customFormat="1" ht="51">
      <c r="A99" s="152" t="s">
        <v>116</v>
      </c>
      <c r="B99" s="152" t="s">
        <v>117</v>
      </c>
      <c r="C99" s="152" t="s">
        <v>118</v>
      </c>
      <c r="D99" s="152" t="s">
        <v>119</v>
      </c>
      <c r="E99" s="205">
        <v>2020051290053</v>
      </c>
      <c r="F99" s="151" t="s">
        <v>127</v>
      </c>
      <c r="G99" s="154" t="s">
        <v>42</v>
      </c>
      <c r="H99" s="155">
        <v>1</v>
      </c>
      <c r="I99" s="199" t="s">
        <v>104</v>
      </c>
      <c r="J99" s="222"/>
      <c r="K99" s="208"/>
      <c r="L99" s="197"/>
      <c r="M99" s="197"/>
      <c r="N99" s="200">
        <v>5646937.2000000002</v>
      </c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81" t="s">
        <v>72</v>
      </c>
      <c r="Z99" s="204"/>
    </row>
    <row r="100" spans="1:26" s="6" customFormat="1" ht="51">
      <c r="A100" s="152" t="s">
        <v>116</v>
      </c>
      <c r="B100" s="152" t="s">
        <v>117</v>
      </c>
      <c r="C100" s="152" t="s">
        <v>118</v>
      </c>
      <c r="D100" s="152" t="s">
        <v>119</v>
      </c>
      <c r="E100" s="205">
        <v>2020051290053</v>
      </c>
      <c r="F100" s="151" t="s">
        <v>127</v>
      </c>
      <c r="G100" s="154" t="s">
        <v>42</v>
      </c>
      <c r="H100" s="155">
        <v>1</v>
      </c>
      <c r="I100" s="199" t="s">
        <v>104</v>
      </c>
      <c r="J100" s="222"/>
      <c r="K100" s="208"/>
      <c r="L100" s="197"/>
      <c r="M100" s="197"/>
      <c r="N100" s="200">
        <v>646937.19999999995</v>
      </c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81" t="s">
        <v>72</v>
      </c>
      <c r="Z100" s="204"/>
    </row>
    <row r="101" spans="1:26" s="6" customFormat="1" ht="51">
      <c r="A101" s="152" t="s">
        <v>116</v>
      </c>
      <c r="B101" s="152" t="s">
        <v>117</v>
      </c>
      <c r="C101" s="152" t="s">
        <v>118</v>
      </c>
      <c r="D101" s="152" t="s">
        <v>119</v>
      </c>
      <c r="E101" s="205">
        <v>2020051290053</v>
      </c>
      <c r="F101" s="151" t="s">
        <v>128</v>
      </c>
      <c r="G101" s="154" t="s">
        <v>42</v>
      </c>
      <c r="H101" s="155">
        <v>300</v>
      </c>
      <c r="I101" s="199" t="s">
        <v>114</v>
      </c>
      <c r="J101" s="222"/>
      <c r="K101" s="199"/>
      <c r="L101" s="197"/>
      <c r="M101" s="197"/>
      <c r="N101" s="200">
        <v>8000000</v>
      </c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81" t="s">
        <v>72</v>
      </c>
      <c r="Z101" s="204"/>
    </row>
    <row r="102" spans="1:26" s="6" customFormat="1" ht="51">
      <c r="A102" s="152" t="s">
        <v>116</v>
      </c>
      <c r="B102" s="152" t="s">
        <v>117</v>
      </c>
      <c r="C102" s="152" t="s">
        <v>129</v>
      </c>
      <c r="D102" s="152" t="s">
        <v>119</v>
      </c>
      <c r="E102" s="205">
        <v>2020051290053</v>
      </c>
      <c r="F102" s="151" t="s">
        <v>130</v>
      </c>
      <c r="G102" s="154" t="s">
        <v>42</v>
      </c>
      <c r="H102" s="155">
        <v>1</v>
      </c>
      <c r="I102" s="199" t="s">
        <v>104</v>
      </c>
      <c r="J102" s="222"/>
      <c r="K102" s="208"/>
      <c r="L102" s="197"/>
      <c r="M102" s="197"/>
      <c r="N102" s="200">
        <v>1646937.2</v>
      </c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81" t="s">
        <v>72</v>
      </c>
      <c r="Z102" s="207"/>
    </row>
    <row r="103" spans="1:26" s="6" customFormat="1" ht="51">
      <c r="A103" s="48" t="s">
        <v>116</v>
      </c>
      <c r="B103" s="48" t="s">
        <v>117</v>
      </c>
      <c r="C103" s="48" t="s">
        <v>129</v>
      </c>
      <c r="D103" s="48" t="s">
        <v>119</v>
      </c>
      <c r="E103" s="49">
        <v>2020051290053</v>
      </c>
      <c r="F103" s="151" t="s">
        <v>131</v>
      </c>
      <c r="G103" s="50" t="s">
        <v>42</v>
      </c>
      <c r="H103" s="155">
        <v>1</v>
      </c>
      <c r="I103" s="199" t="s">
        <v>104</v>
      </c>
      <c r="J103" s="222"/>
      <c r="K103" s="208"/>
      <c r="L103" s="197"/>
      <c r="M103" s="197"/>
      <c r="N103" s="200">
        <v>100000</v>
      </c>
      <c r="O103" s="197"/>
      <c r="P103" s="197"/>
      <c r="Q103" s="197"/>
      <c r="R103" s="197"/>
      <c r="S103" s="197"/>
      <c r="T103" s="206"/>
      <c r="U103" s="197"/>
      <c r="V103" s="197"/>
      <c r="W103" s="197"/>
      <c r="X103" s="197"/>
      <c r="Y103" s="81" t="s">
        <v>72</v>
      </c>
      <c r="Z103" s="207"/>
    </row>
    <row r="104" spans="1:26" s="6" customFormat="1" ht="51">
      <c r="A104" s="48" t="s">
        <v>116</v>
      </c>
      <c r="B104" s="48" t="s">
        <v>117</v>
      </c>
      <c r="C104" s="48" t="s">
        <v>129</v>
      </c>
      <c r="D104" s="48" t="s">
        <v>119</v>
      </c>
      <c r="E104" s="49">
        <v>2020051290053</v>
      </c>
      <c r="F104" s="151" t="s">
        <v>131</v>
      </c>
      <c r="G104" s="50" t="s">
        <v>42</v>
      </c>
      <c r="H104" s="155">
        <v>1</v>
      </c>
      <c r="I104" s="199" t="s">
        <v>104</v>
      </c>
      <c r="J104" s="222"/>
      <c r="K104" s="208"/>
      <c r="L104" s="197"/>
      <c r="M104" s="197"/>
      <c r="N104" s="200">
        <v>5646937.2000000002</v>
      </c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81" t="s">
        <v>72</v>
      </c>
      <c r="Z104" s="209"/>
    </row>
    <row r="105" spans="1:26" s="6" customFormat="1" ht="89.25">
      <c r="A105" s="152" t="s">
        <v>116</v>
      </c>
      <c r="B105" s="152" t="s">
        <v>117</v>
      </c>
      <c r="C105" s="152" t="s">
        <v>129</v>
      </c>
      <c r="D105" s="152" t="s">
        <v>119</v>
      </c>
      <c r="E105" s="205">
        <v>2020051290053</v>
      </c>
      <c r="F105" s="151" t="s">
        <v>132</v>
      </c>
      <c r="G105" s="154" t="s">
        <v>42</v>
      </c>
      <c r="H105" s="155">
        <v>2</v>
      </c>
      <c r="I105" s="199" t="s">
        <v>104</v>
      </c>
      <c r="J105" s="222"/>
      <c r="K105" s="208"/>
      <c r="L105" s="197"/>
      <c r="M105" s="197"/>
      <c r="N105" s="200">
        <v>8646937.1999999993</v>
      </c>
      <c r="O105" s="197"/>
      <c r="P105" s="197"/>
      <c r="Q105" s="197"/>
      <c r="R105" s="197"/>
      <c r="S105" s="197"/>
      <c r="T105" s="206"/>
      <c r="U105" s="197"/>
      <c r="V105" s="197"/>
      <c r="W105" s="197"/>
      <c r="X105" s="197"/>
      <c r="Y105" s="81" t="s">
        <v>72</v>
      </c>
      <c r="Z105" s="207"/>
    </row>
    <row r="106" spans="1:26" s="6" customFormat="1" ht="89.25">
      <c r="A106" s="152" t="s">
        <v>116</v>
      </c>
      <c r="B106" s="152" t="s">
        <v>117</v>
      </c>
      <c r="C106" s="152" t="s">
        <v>129</v>
      </c>
      <c r="D106" s="152" t="s">
        <v>119</v>
      </c>
      <c r="E106" s="205">
        <v>2020051290053</v>
      </c>
      <c r="F106" s="151" t="s">
        <v>132</v>
      </c>
      <c r="G106" s="154" t="s">
        <v>42</v>
      </c>
      <c r="H106" s="155">
        <v>2</v>
      </c>
      <c r="I106" s="199" t="s">
        <v>122</v>
      </c>
      <c r="J106" s="222"/>
      <c r="K106" s="199"/>
      <c r="L106" s="197"/>
      <c r="M106" s="197"/>
      <c r="N106" s="200">
        <v>10000000</v>
      </c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81" t="s">
        <v>72</v>
      </c>
      <c r="Z106" s="209"/>
    </row>
    <row r="107" spans="1:26" s="6" customFormat="1" ht="89.25">
      <c r="A107" s="152" t="s">
        <v>116</v>
      </c>
      <c r="B107" s="152" t="s">
        <v>117</v>
      </c>
      <c r="C107" s="152" t="s">
        <v>129</v>
      </c>
      <c r="D107" s="152" t="s">
        <v>119</v>
      </c>
      <c r="E107" s="205">
        <v>2020051290053</v>
      </c>
      <c r="F107" s="151" t="s">
        <v>132</v>
      </c>
      <c r="G107" s="154" t="s">
        <v>42</v>
      </c>
      <c r="H107" s="155">
        <v>2</v>
      </c>
      <c r="I107" s="199" t="s">
        <v>104</v>
      </c>
      <c r="J107" s="222"/>
      <c r="K107" s="208"/>
      <c r="L107" s="197"/>
      <c r="M107" s="197"/>
      <c r="N107" s="200">
        <v>5646937.2000000002</v>
      </c>
      <c r="O107" s="197"/>
      <c r="P107" s="197"/>
      <c r="Q107" s="197"/>
      <c r="R107" s="197"/>
      <c r="S107" s="197"/>
      <c r="T107" s="206"/>
      <c r="U107" s="197"/>
      <c r="V107" s="197"/>
      <c r="W107" s="197"/>
      <c r="X107" s="197"/>
      <c r="Y107" s="81" t="s">
        <v>72</v>
      </c>
      <c r="Z107" s="207"/>
    </row>
    <row r="108" spans="1:26" s="6" customFormat="1" ht="89.25">
      <c r="A108" s="152" t="s">
        <v>116</v>
      </c>
      <c r="B108" s="152" t="s">
        <v>117</v>
      </c>
      <c r="C108" s="152" t="s">
        <v>129</v>
      </c>
      <c r="D108" s="152" t="s">
        <v>119</v>
      </c>
      <c r="E108" s="205">
        <v>2020051290053</v>
      </c>
      <c r="F108" s="151" t="s">
        <v>132</v>
      </c>
      <c r="G108" s="154" t="s">
        <v>42</v>
      </c>
      <c r="H108" s="155">
        <v>2</v>
      </c>
      <c r="I108" s="199" t="s">
        <v>94</v>
      </c>
      <c r="J108" s="222"/>
      <c r="K108" s="199"/>
      <c r="L108" s="197"/>
      <c r="M108" s="197"/>
      <c r="N108" s="197"/>
      <c r="O108" s="197"/>
      <c r="P108" s="197"/>
      <c r="Q108" s="197"/>
      <c r="R108" s="197"/>
      <c r="S108" s="197"/>
      <c r="T108" s="206"/>
      <c r="U108" s="200">
        <v>5000000</v>
      </c>
      <c r="V108" s="197"/>
      <c r="W108" s="197"/>
      <c r="X108" s="197"/>
      <c r="Y108" s="81" t="s">
        <v>72</v>
      </c>
      <c r="Z108" s="207"/>
    </row>
    <row r="109" spans="1:26" s="6" customFormat="1" ht="89.25">
      <c r="A109" s="152" t="s">
        <v>116</v>
      </c>
      <c r="B109" s="152" t="s">
        <v>117</v>
      </c>
      <c r="C109" s="152" t="s">
        <v>129</v>
      </c>
      <c r="D109" s="152" t="s">
        <v>119</v>
      </c>
      <c r="E109" s="205">
        <v>2020051290053</v>
      </c>
      <c r="F109" s="151" t="s">
        <v>132</v>
      </c>
      <c r="G109" s="154" t="s">
        <v>42</v>
      </c>
      <c r="H109" s="155">
        <v>2</v>
      </c>
      <c r="I109" s="199" t="s">
        <v>133</v>
      </c>
      <c r="J109" s="200">
        <v>17290000</v>
      </c>
      <c r="K109" s="199"/>
      <c r="L109" s="197"/>
      <c r="M109" s="197"/>
      <c r="N109" s="197"/>
      <c r="O109" s="197"/>
      <c r="P109" s="197"/>
      <c r="Q109" s="197"/>
      <c r="R109" s="197"/>
      <c r="S109" s="197"/>
      <c r="T109" s="206"/>
      <c r="U109" s="197"/>
      <c r="V109" s="197"/>
      <c r="W109" s="197"/>
      <c r="X109" s="197"/>
      <c r="Y109" s="81" t="s">
        <v>72</v>
      </c>
      <c r="Z109" s="207"/>
    </row>
    <row r="110" spans="1:26" s="6" customFormat="1" ht="89.25">
      <c r="A110" s="152" t="s">
        <v>116</v>
      </c>
      <c r="B110" s="152" t="s">
        <v>117</v>
      </c>
      <c r="C110" s="152" t="s">
        <v>129</v>
      </c>
      <c r="D110" s="152" t="s">
        <v>119</v>
      </c>
      <c r="E110" s="205">
        <v>2020051290053</v>
      </c>
      <c r="F110" s="151" t="s">
        <v>132</v>
      </c>
      <c r="G110" s="154" t="s">
        <v>42</v>
      </c>
      <c r="H110" s="155">
        <v>2</v>
      </c>
      <c r="I110" s="199" t="s">
        <v>104</v>
      </c>
      <c r="J110" s="222"/>
      <c r="K110" s="208"/>
      <c r="L110" s="197"/>
      <c r="M110" s="197"/>
      <c r="N110" s="200">
        <v>9646937.1999999993</v>
      </c>
      <c r="O110" s="197"/>
      <c r="P110" s="197"/>
      <c r="Q110" s="197"/>
      <c r="R110" s="197"/>
      <c r="S110" s="197"/>
      <c r="T110" s="206"/>
      <c r="U110" s="197"/>
      <c r="V110" s="197"/>
      <c r="W110" s="197"/>
      <c r="X110" s="197"/>
      <c r="Y110" s="81" t="s">
        <v>72</v>
      </c>
      <c r="Z110" s="207"/>
    </row>
    <row r="111" spans="1:26" s="6" customFormat="1" ht="38.25">
      <c r="A111" s="152" t="s">
        <v>95</v>
      </c>
      <c r="B111" s="152" t="s">
        <v>134</v>
      </c>
      <c r="C111" s="152" t="s">
        <v>135</v>
      </c>
      <c r="D111" s="152" t="s">
        <v>136</v>
      </c>
      <c r="E111" s="205">
        <v>2020051290055</v>
      </c>
      <c r="F111" s="151" t="s">
        <v>137</v>
      </c>
      <c r="G111" s="154" t="s">
        <v>39</v>
      </c>
      <c r="H111" s="158">
        <v>0.5</v>
      </c>
      <c r="I111" s="149" t="s">
        <v>138</v>
      </c>
      <c r="J111" s="222"/>
      <c r="K111" s="199"/>
      <c r="L111" s="197"/>
      <c r="M111" s="197"/>
      <c r="N111" s="200">
        <v>13133000</v>
      </c>
      <c r="O111" s="197"/>
      <c r="P111" s="197"/>
      <c r="Q111" s="197"/>
      <c r="R111" s="197"/>
      <c r="S111" s="197"/>
      <c r="T111" s="206"/>
      <c r="U111" s="197"/>
      <c r="V111" s="197"/>
      <c r="W111" s="197"/>
      <c r="X111" s="197"/>
      <c r="Y111" s="81" t="s">
        <v>72</v>
      </c>
      <c r="Z111" s="207"/>
    </row>
    <row r="112" spans="1:26" s="6" customFormat="1" ht="38.25">
      <c r="A112" s="152" t="s">
        <v>95</v>
      </c>
      <c r="B112" s="152" t="s">
        <v>134</v>
      </c>
      <c r="C112" s="152" t="s">
        <v>135</v>
      </c>
      <c r="D112" s="152" t="s">
        <v>136</v>
      </c>
      <c r="E112" s="205">
        <v>2020051290055</v>
      </c>
      <c r="F112" s="151" t="s">
        <v>137</v>
      </c>
      <c r="G112" s="154" t="s">
        <v>39</v>
      </c>
      <c r="H112" s="158">
        <v>0.5</v>
      </c>
      <c r="I112" s="149" t="s">
        <v>139</v>
      </c>
      <c r="J112" s="222"/>
      <c r="K112" s="199"/>
      <c r="L112" s="197"/>
      <c r="M112" s="197"/>
      <c r="N112" s="197"/>
      <c r="O112" s="197"/>
      <c r="P112" s="197"/>
      <c r="Q112" s="197"/>
      <c r="R112" s="197"/>
      <c r="S112" s="197"/>
      <c r="T112" s="206"/>
      <c r="U112" s="200">
        <v>7117000</v>
      </c>
      <c r="V112" s="197"/>
      <c r="W112" s="197"/>
      <c r="X112" s="197"/>
      <c r="Y112" s="81" t="s">
        <v>72</v>
      </c>
      <c r="Z112" s="207"/>
    </row>
    <row r="113" spans="1:26" s="6" customFormat="1" ht="38.25">
      <c r="A113" s="152" t="s">
        <v>95</v>
      </c>
      <c r="B113" s="152" t="s">
        <v>134</v>
      </c>
      <c r="C113" s="152" t="s">
        <v>135</v>
      </c>
      <c r="D113" s="152" t="s">
        <v>136</v>
      </c>
      <c r="E113" s="205">
        <v>2020051290055</v>
      </c>
      <c r="F113" s="151" t="s">
        <v>137</v>
      </c>
      <c r="G113" s="154" t="s">
        <v>39</v>
      </c>
      <c r="H113" s="158">
        <v>0.5</v>
      </c>
      <c r="I113" s="149" t="s">
        <v>140</v>
      </c>
      <c r="J113" s="222"/>
      <c r="K113" s="199"/>
      <c r="L113" s="197"/>
      <c r="M113" s="197"/>
      <c r="N113" s="200">
        <v>2000000</v>
      </c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81" t="s">
        <v>72</v>
      </c>
      <c r="Z113" s="207"/>
    </row>
    <row r="114" spans="1:26" s="6" customFormat="1" ht="38.25">
      <c r="A114" s="152" t="s">
        <v>95</v>
      </c>
      <c r="B114" s="152" t="s">
        <v>134</v>
      </c>
      <c r="C114" s="152" t="s">
        <v>135</v>
      </c>
      <c r="D114" s="152" t="s">
        <v>136</v>
      </c>
      <c r="E114" s="205">
        <v>2020051290055</v>
      </c>
      <c r="F114" s="151" t="s">
        <v>137</v>
      </c>
      <c r="G114" s="154" t="s">
        <v>39</v>
      </c>
      <c r="H114" s="158">
        <v>0.5</v>
      </c>
      <c r="I114" s="149" t="s">
        <v>74</v>
      </c>
      <c r="J114" s="222"/>
      <c r="K114" s="199"/>
      <c r="L114" s="197"/>
      <c r="M114" s="197"/>
      <c r="N114" s="200">
        <v>6088666.666666667</v>
      </c>
      <c r="O114" s="197"/>
      <c r="P114" s="197"/>
      <c r="Q114" s="197"/>
      <c r="R114" s="197"/>
      <c r="S114" s="197"/>
      <c r="T114" s="206"/>
      <c r="U114" s="197"/>
      <c r="V114" s="197"/>
      <c r="W114" s="197"/>
      <c r="X114" s="197"/>
      <c r="Y114" s="81" t="s">
        <v>72</v>
      </c>
      <c r="Z114" s="207"/>
    </row>
    <row r="115" spans="1:26" s="6" customFormat="1" ht="38.25">
      <c r="A115" s="152" t="s">
        <v>95</v>
      </c>
      <c r="B115" s="152" t="s">
        <v>134</v>
      </c>
      <c r="C115" s="152" t="s">
        <v>135</v>
      </c>
      <c r="D115" s="152" t="s">
        <v>136</v>
      </c>
      <c r="E115" s="205">
        <v>2020051290055</v>
      </c>
      <c r="F115" s="151" t="s">
        <v>137</v>
      </c>
      <c r="G115" s="154" t="s">
        <v>39</v>
      </c>
      <c r="H115" s="158">
        <v>0.5</v>
      </c>
      <c r="I115" s="149" t="s">
        <v>139</v>
      </c>
      <c r="J115" s="222"/>
      <c r="K115" s="199"/>
      <c r="L115" s="197"/>
      <c r="M115" s="197"/>
      <c r="N115" s="197"/>
      <c r="O115" s="197"/>
      <c r="P115" s="197"/>
      <c r="Q115" s="197"/>
      <c r="R115" s="197"/>
      <c r="S115" s="197"/>
      <c r="T115" s="206"/>
      <c r="U115" s="200">
        <v>7000000</v>
      </c>
      <c r="V115" s="197"/>
      <c r="W115" s="197"/>
      <c r="X115" s="197"/>
      <c r="Y115" s="81" t="s">
        <v>72</v>
      </c>
      <c r="Z115" s="207"/>
    </row>
    <row r="116" spans="1:26" s="6" customFormat="1" ht="38.25">
      <c r="A116" s="152" t="s">
        <v>95</v>
      </c>
      <c r="B116" s="152" t="s">
        <v>134</v>
      </c>
      <c r="C116" s="152" t="s">
        <v>135</v>
      </c>
      <c r="D116" s="152" t="s">
        <v>136</v>
      </c>
      <c r="E116" s="205">
        <v>2020051290055</v>
      </c>
      <c r="F116" s="151" t="s">
        <v>137</v>
      </c>
      <c r="G116" s="154" t="s">
        <v>39</v>
      </c>
      <c r="H116" s="158">
        <v>0.5</v>
      </c>
      <c r="I116" s="149" t="s">
        <v>140</v>
      </c>
      <c r="J116" s="222"/>
      <c r="K116" s="199"/>
      <c r="L116" s="197"/>
      <c r="M116" s="197"/>
      <c r="N116" s="200">
        <v>3000000</v>
      </c>
      <c r="O116" s="197"/>
      <c r="P116" s="197"/>
      <c r="Q116" s="197"/>
      <c r="R116" s="197"/>
      <c r="S116" s="197"/>
      <c r="T116" s="206"/>
      <c r="U116" s="197"/>
      <c r="V116" s="197"/>
      <c r="W116" s="197"/>
      <c r="X116" s="197"/>
      <c r="Y116" s="81" t="s">
        <v>72</v>
      </c>
      <c r="Z116" s="207"/>
    </row>
    <row r="117" spans="1:26" s="6" customFormat="1" ht="51">
      <c r="A117" s="152" t="s">
        <v>95</v>
      </c>
      <c r="B117" s="152" t="s">
        <v>134</v>
      </c>
      <c r="C117" s="152" t="s">
        <v>135</v>
      </c>
      <c r="D117" s="152" t="s">
        <v>136</v>
      </c>
      <c r="E117" s="205">
        <v>2020051290055</v>
      </c>
      <c r="F117" s="151" t="s">
        <v>141</v>
      </c>
      <c r="G117" s="154" t="s">
        <v>42</v>
      </c>
      <c r="H117" s="155">
        <v>4</v>
      </c>
      <c r="I117" s="149" t="s">
        <v>74</v>
      </c>
      <c r="J117" s="222"/>
      <c r="K117" s="199"/>
      <c r="L117" s="197"/>
      <c r="M117" s="197"/>
      <c r="N117" s="200">
        <v>6088666.666666667</v>
      </c>
      <c r="O117" s="197"/>
      <c r="P117" s="197"/>
      <c r="Q117" s="197"/>
      <c r="R117" s="197"/>
      <c r="S117" s="197"/>
      <c r="T117" s="206"/>
      <c r="U117" s="197"/>
      <c r="V117" s="197"/>
      <c r="W117" s="197"/>
      <c r="X117" s="197"/>
      <c r="Y117" s="81" t="s">
        <v>72</v>
      </c>
      <c r="Z117" s="207"/>
    </row>
    <row r="118" spans="1:26" s="6" customFormat="1" ht="51">
      <c r="A118" s="152" t="s">
        <v>95</v>
      </c>
      <c r="B118" s="152" t="s">
        <v>134</v>
      </c>
      <c r="C118" s="152" t="s">
        <v>135</v>
      </c>
      <c r="D118" s="152" t="s">
        <v>136</v>
      </c>
      <c r="E118" s="205">
        <v>2020051290055</v>
      </c>
      <c r="F118" s="151" t="s">
        <v>141</v>
      </c>
      <c r="G118" s="154" t="s">
        <v>42</v>
      </c>
      <c r="H118" s="155">
        <v>4</v>
      </c>
      <c r="I118" s="149" t="s">
        <v>138</v>
      </c>
      <c r="J118" s="222"/>
      <c r="K118" s="199"/>
      <c r="L118" s="197"/>
      <c r="M118" s="197"/>
      <c r="N118" s="200">
        <v>1044333.33333333</v>
      </c>
      <c r="O118" s="197"/>
      <c r="P118" s="197"/>
      <c r="Q118" s="197"/>
      <c r="R118" s="197"/>
      <c r="S118" s="197"/>
      <c r="T118" s="206"/>
      <c r="U118" s="197"/>
      <c r="V118" s="197"/>
      <c r="W118" s="197"/>
      <c r="X118" s="197"/>
      <c r="Y118" s="81" t="s">
        <v>72</v>
      </c>
      <c r="Z118" s="207"/>
    </row>
    <row r="119" spans="1:26" s="6" customFormat="1" ht="38.25">
      <c r="A119" s="152" t="s">
        <v>95</v>
      </c>
      <c r="B119" s="152" t="s">
        <v>134</v>
      </c>
      <c r="C119" s="152" t="s">
        <v>135</v>
      </c>
      <c r="D119" s="152" t="s">
        <v>136</v>
      </c>
      <c r="E119" s="205">
        <v>2020051290055</v>
      </c>
      <c r="F119" s="151" t="s">
        <v>142</v>
      </c>
      <c r="G119" s="154" t="s">
        <v>39</v>
      </c>
      <c r="H119" s="158">
        <v>0.5</v>
      </c>
      <c r="I119" s="149" t="s">
        <v>138</v>
      </c>
      <c r="J119" s="222"/>
      <c r="K119" s="199"/>
      <c r="L119" s="197"/>
      <c r="M119" s="197"/>
      <c r="N119" s="200">
        <v>6088666.666666667</v>
      </c>
      <c r="O119" s="197"/>
      <c r="P119" s="197"/>
      <c r="Q119" s="197"/>
      <c r="R119" s="197"/>
      <c r="S119" s="197"/>
      <c r="T119" s="206"/>
      <c r="U119" s="197"/>
      <c r="V119" s="197"/>
      <c r="W119" s="197"/>
      <c r="X119" s="197"/>
      <c r="Y119" s="81" t="s">
        <v>72</v>
      </c>
      <c r="Z119" s="207"/>
    </row>
    <row r="120" spans="1:26" s="6" customFormat="1" ht="38.25">
      <c r="A120" s="152" t="s">
        <v>95</v>
      </c>
      <c r="B120" s="152" t="s">
        <v>134</v>
      </c>
      <c r="C120" s="152" t="s">
        <v>143</v>
      </c>
      <c r="D120" s="152" t="s">
        <v>136</v>
      </c>
      <c r="E120" s="205">
        <v>2020051290055</v>
      </c>
      <c r="F120" s="151" t="s">
        <v>144</v>
      </c>
      <c r="G120" s="154" t="s">
        <v>42</v>
      </c>
      <c r="H120" s="155">
        <v>8</v>
      </c>
      <c r="I120" s="149" t="s">
        <v>74</v>
      </c>
      <c r="J120" s="222"/>
      <c r="K120" s="199"/>
      <c r="L120" s="197"/>
      <c r="M120" s="197"/>
      <c r="N120" s="200">
        <v>6088666.666666667</v>
      </c>
      <c r="O120" s="197"/>
      <c r="P120" s="197"/>
      <c r="Q120" s="197"/>
      <c r="R120" s="197"/>
      <c r="S120" s="197"/>
      <c r="T120" s="206"/>
      <c r="U120" s="197"/>
      <c r="V120" s="197"/>
      <c r="W120" s="197"/>
      <c r="X120" s="197"/>
      <c r="Y120" s="81" t="s">
        <v>72</v>
      </c>
      <c r="Z120" s="207"/>
    </row>
    <row r="121" spans="1:26" s="6" customFormat="1" ht="38.25">
      <c r="A121" s="152" t="s">
        <v>95</v>
      </c>
      <c r="B121" s="152" t="s">
        <v>134</v>
      </c>
      <c r="C121" s="152" t="s">
        <v>143</v>
      </c>
      <c r="D121" s="152" t="s">
        <v>136</v>
      </c>
      <c r="E121" s="205">
        <v>2020051290055</v>
      </c>
      <c r="F121" s="151" t="s">
        <v>144</v>
      </c>
      <c r="G121" s="154" t="s">
        <v>42</v>
      </c>
      <c r="H121" s="155">
        <v>8</v>
      </c>
      <c r="I121" s="149" t="s">
        <v>138</v>
      </c>
      <c r="J121" s="222"/>
      <c r="K121" s="199"/>
      <c r="L121" s="197"/>
      <c r="M121" s="197"/>
      <c r="N121" s="200">
        <v>6088666.666666667</v>
      </c>
      <c r="O121" s="197"/>
      <c r="P121" s="197"/>
      <c r="Q121" s="197"/>
      <c r="R121" s="197"/>
      <c r="S121" s="197"/>
      <c r="T121" s="206"/>
      <c r="U121" s="197"/>
      <c r="V121" s="197"/>
      <c r="W121" s="197"/>
      <c r="X121" s="197"/>
      <c r="Y121" s="81" t="s">
        <v>72</v>
      </c>
      <c r="Z121" s="207"/>
    </row>
    <row r="122" spans="1:26" s="6" customFormat="1" ht="38.25">
      <c r="A122" s="152" t="s">
        <v>95</v>
      </c>
      <c r="B122" s="152" t="s">
        <v>134</v>
      </c>
      <c r="C122" s="152" t="s">
        <v>143</v>
      </c>
      <c r="D122" s="152" t="s">
        <v>136</v>
      </c>
      <c r="E122" s="205">
        <v>2020051290055</v>
      </c>
      <c r="F122" s="151" t="s">
        <v>145</v>
      </c>
      <c r="G122" s="154" t="s">
        <v>42</v>
      </c>
      <c r="H122" s="155">
        <v>2</v>
      </c>
      <c r="I122" s="149" t="s">
        <v>138</v>
      </c>
      <c r="J122" s="222"/>
      <c r="K122" s="199"/>
      <c r="L122" s="197"/>
      <c r="M122" s="197"/>
      <c r="N122" s="200">
        <v>18266000</v>
      </c>
      <c r="O122" s="197"/>
      <c r="P122" s="197"/>
      <c r="Q122" s="197"/>
      <c r="R122" s="197"/>
      <c r="S122" s="197"/>
      <c r="T122" s="206"/>
      <c r="U122" s="197"/>
      <c r="V122" s="197"/>
      <c r="W122" s="197"/>
      <c r="X122" s="197"/>
      <c r="Y122" s="81" t="s">
        <v>72</v>
      </c>
      <c r="Z122" s="207"/>
    </row>
    <row r="123" spans="1:26" s="6" customFormat="1" ht="51">
      <c r="A123" s="152" t="s">
        <v>95</v>
      </c>
      <c r="B123" s="152" t="s">
        <v>134</v>
      </c>
      <c r="C123" s="152" t="s">
        <v>143</v>
      </c>
      <c r="D123" s="152" t="s">
        <v>136</v>
      </c>
      <c r="E123" s="205">
        <v>2020051290055</v>
      </c>
      <c r="F123" s="151" t="s">
        <v>146</v>
      </c>
      <c r="G123" s="154" t="s">
        <v>42</v>
      </c>
      <c r="H123" s="155">
        <v>1</v>
      </c>
      <c r="I123" s="149" t="s">
        <v>138</v>
      </c>
      <c r="J123" s="222"/>
      <c r="K123" s="199"/>
      <c r="L123" s="197"/>
      <c r="M123" s="197"/>
      <c r="N123" s="200">
        <v>3044333.3333333335</v>
      </c>
      <c r="O123" s="197"/>
      <c r="P123" s="197"/>
      <c r="Q123" s="197"/>
      <c r="R123" s="197"/>
      <c r="S123" s="197"/>
      <c r="T123" s="206"/>
      <c r="U123" s="197"/>
      <c r="V123" s="197"/>
      <c r="W123" s="197"/>
      <c r="X123" s="197"/>
      <c r="Y123" s="81" t="s">
        <v>72</v>
      </c>
      <c r="Z123" s="207"/>
    </row>
    <row r="124" spans="1:26" s="6" customFormat="1" ht="51">
      <c r="A124" s="152" t="s">
        <v>95</v>
      </c>
      <c r="B124" s="152" t="s">
        <v>134</v>
      </c>
      <c r="C124" s="152" t="s">
        <v>143</v>
      </c>
      <c r="D124" s="152" t="s">
        <v>136</v>
      </c>
      <c r="E124" s="205">
        <v>2020051290055</v>
      </c>
      <c r="F124" s="151" t="s">
        <v>146</v>
      </c>
      <c r="G124" s="154" t="s">
        <v>42</v>
      </c>
      <c r="H124" s="155">
        <v>1</v>
      </c>
      <c r="I124" s="199" t="s">
        <v>73</v>
      </c>
      <c r="J124" s="222"/>
      <c r="K124" s="199"/>
      <c r="L124" s="197"/>
      <c r="M124" s="200">
        <v>92000000</v>
      </c>
      <c r="N124" s="200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81" t="s">
        <v>72</v>
      </c>
      <c r="Z124" s="207"/>
    </row>
    <row r="125" spans="1:26" s="6" customFormat="1" ht="51">
      <c r="A125" s="152" t="s">
        <v>95</v>
      </c>
      <c r="B125" s="152" t="s">
        <v>134</v>
      </c>
      <c r="C125" s="152" t="s">
        <v>143</v>
      </c>
      <c r="D125" s="152" t="s">
        <v>136</v>
      </c>
      <c r="E125" s="205">
        <v>2020051290055</v>
      </c>
      <c r="F125" s="151" t="s">
        <v>146</v>
      </c>
      <c r="G125" s="154" t="s">
        <v>42</v>
      </c>
      <c r="H125" s="155">
        <v>1</v>
      </c>
      <c r="I125" s="149" t="s">
        <v>138</v>
      </c>
      <c r="J125" s="222"/>
      <c r="K125" s="199"/>
      <c r="L125" s="197"/>
      <c r="M125" s="197"/>
      <c r="N125" s="200">
        <v>3044333.3333333335</v>
      </c>
      <c r="O125" s="197"/>
      <c r="P125" s="197"/>
      <c r="Q125" s="197"/>
      <c r="R125" s="197"/>
      <c r="S125" s="197"/>
      <c r="T125" s="206"/>
      <c r="U125" s="197"/>
      <c r="V125" s="197"/>
      <c r="W125" s="197"/>
      <c r="X125" s="197"/>
      <c r="Y125" s="151" t="s">
        <v>72</v>
      </c>
      <c r="Z125" s="201"/>
    </row>
    <row r="126" spans="1:26" s="6" customFormat="1" ht="51">
      <c r="A126" s="152" t="s">
        <v>95</v>
      </c>
      <c r="B126" s="152" t="s">
        <v>134</v>
      </c>
      <c r="C126" s="152" t="s">
        <v>143</v>
      </c>
      <c r="D126" s="152" t="s">
        <v>136</v>
      </c>
      <c r="E126" s="205">
        <v>2020051290055</v>
      </c>
      <c r="F126" s="151" t="s">
        <v>146</v>
      </c>
      <c r="G126" s="154" t="s">
        <v>42</v>
      </c>
      <c r="H126" s="155">
        <v>1</v>
      </c>
      <c r="I126" s="149" t="s">
        <v>138</v>
      </c>
      <c r="J126" s="222"/>
      <c r="K126" s="199"/>
      <c r="L126" s="197"/>
      <c r="M126" s="197"/>
      <c r="N126" s="200">
        <v>1044333.33333333</v>
      </c>
      <c r="O126" s="197"/>
      <c r="P126" s="197"/>
      <c r="Q126" s="197"/>
      <c r="R126" s="197"/>
      <c r="S126" s="197"/>
      <c r="T126" s="206"/>
      <c r="U126" s="197"/>
      <c r="V126" s="197"/>
      <c r="W126" s="197"/>
      <c r="X126" s="197"/>
      <c r="Y126" s="151" t="s">
        <v>72</v>
      </c>
      <c r="Z126" s="201"/>
    </row>
    <row r="127" spans="1:26" s="6" customFormat="1" ht="51">
      <c r="A127" s="152" t="s">
        <v>95</v>
      </c>
      <c r="B127" s="152" t="s">
        <v>134</v>
      </c>
      <c r="C127" s="152" t="s">
        <v>143</v>
      </c>
      <c r="D127" s="152" t="s">
        <v>136</v>
      </c>
      <c r="E127" s="205">
        <v>2020051290055</v>
      </c>
      <c r="F127" s="151" t="s">
        <v>147</v>
      </c>
      <c r="G127" s="154" t="s">
        <v>42</v>
      </c>
      <c r="H127" s="155">
        <v>2</v>
      </c>
      <c r="I127" s="149" t="s">
        <v>138</v>
      </c>
      <c r="J127" s="222"/>
      <c r="K127" s="199"/>
      <c r="L127" s="197"/>
      <c r="M127" s="197"/>
      <c r="N127" s="200">
        <v>3044333.3333333335</v>
      </c>
      <c r="O127" s="197"/>
      <c r="P127" s="197"/>
      <c r="Q127" s="197"/>
      <c r="R127" s="197"/>
      <c r="S127" s="197"/>
      <c r="T127" s="206"/>
      <c r="U127" s="197"/>
      <c r="V127" s="197"/>
      <c r="W127" s="197"/>
      <c r="X127" s="197"/>
      <c r="Y127" s="151" t="s">
        <v>72</v>
      </c>
      <c r="Z127" s="210"/>
    </row>
    <row r="128" spans="1:26" s="6" customFormat="1" ht="51">
      <c r="A128" s="152" t="s">
        <v>95</v>
      </c>
      <c r="B128" s="152" t="s">
        <v>148</v>
      </c>
      <c r="C128" s="152" t="s">
        <v>149</v>
      </c>
      <c r="D128" s="152" t="s">
        <v>150</v>
      </c>
      <c r="E128" s="205">
        <v>2020051290049</v>
      </c>
      <c r="F128" s="151" t="s">
        <v>151</v>
      </c>
      <c r="G128" s="154" t="s">
        <v>42</v>
      </c>
      <c r="H128" s="155">
        <v>30</v>
      </c>
      <c r="I128" s="199" t="s">
        <v>152</v>
      </c>
      <c r="J128" s="222"/>
      <c r="K128" s="199"/>
      <c r="L128" s="197"/>
      <c r="M128" s="197"/>
      <c r="N128" s="197"/>
      <c r="O128" s="197"/>
      <c r="P128" s="197"/>
      <c r="Q128" s="197"/>
      <c r="R128" s="197"/>
      <c r="S128" s="197"/>
      <c r="T128" s="206"/>
      <c r="U128" s="200">
        <v>30000000</v>
      </c>
      <c r="V128" s="197"/>
      <c r="W128" s="197"/>
      <c r="X128" s="197"/>
      <c r="Y128" s="81" t="s">
        <v>72</v>
      </c>
      <c r="Z128" s="207"/>
    </row>
    <row r="129" spans="1:26" s="6" customFormat="1" ht="51">
      <c r="A129" s="152" t="s">
        <v>95</v>
      </c>
      <c r="B129" s="152" t="s">
        <v>148</v>
      </c>
      <c r="C129" s="152" t="s">
        <v>149</v>
      </c>
      <c r="D129" s="152" t="s">
        <v>150</v>
      </c>
      <c r="E129" s="205">
        <v>2020051290049</v>
      </c>
      <c r="F129" s="151" t="s">
        <v>151</v>
      </c>
      <c r="G129" s="154" t="s">
        <v>42</v>
      </c>
      <c r="H129" s="155">
        <v>30</v>
      </c>
      <c r="I129" s="199" t="s">
        <v>152</v>
      </c>
      <c r="J129" s="222"/>
      <c r="K129" s="199"/>
      <c r="L129" s="197"/>
      <c r="M129" s="197"/>
      <c r="N129" s="197"/>
      <c r="O129" s="197"/>
      <c r="P129" s="197"/>
      <c r="Q129" s="197"/>
      <c r="R129" s="197"/>
      <c r="S129" s="197"/>
      <c r="T129" s="206"/>
      <c r="U129" s="200">
        <v>54756248</v>
      </c>
      <c r="V129" s="197"/>
      <c r="W129" s="197"/>
      <c r="X129" s="197"/>
      <c r="Y129" s="81" t="s">
        <v>72</v>
      </c>
      <c r="Z129" s="207"/>
    </row>
    <row r="130" spans="1:26" s="6" customFormat="1" ht="51">
      <c r="A130" s="152" t="s">
        <v>95</v>
      </c>
      <c r="B130" s="152" t="s">
        <v>148</v>
      </c>
      <c r="C130" s="152" t="s">
        <v>149</v>
      </c>
      <c r="D130" s="152" t="s">
        <v>150</v>
      </c>
      <c r="E130" s="205">
        <v>2020051290049</v>
      </c>
      <c r="F130" s="151" t="s">
        <v>151</v>
      </c>
      <c r="G130" s="154" t="s">
        <v>42</v>
      </c>
      <c r="H130" s="155">
        <v>30</v>
      </c>
      <c r="I130" s="199" t="s">
        <v>73</v>
      </c>
      <c r="J130" s="222"/>
      <c r="K130" s="199"/>
      <c r="L130" s="197"/>
      <c r="M130" s="200">
        <v>100000000</v>
      </c>
      <c r="N130" s="197"/>
      <c r="O130" s="197"/>
      <c r="P130" s="197"/>
      <c r="Q130" s="197"/>
      <c r="R130" s="197"/>
      <c r="S130" s="197"/>
      <c r="T130" s="206"/>
      <c r="U130" s="197"/>
      <c r="V130" s="197"/>
      <c r="W130" s="197"/>
      <c r="X130" s="197"/>
      <c r="Y130" s="81" t="s">
        <v>72</v>
      </c>
      <c r="Z130" s="207"/>
    </row>
    <row r="131" spans="1:26" s="6" customFormat="1" ht="51">
      <c r="A131" s="152" t="s">
        <v>95</v>
      </c>
      <c r="B131" s="152" t="s">
        <v>148</v>
      </c>
      <c r="C131" s="152" t="s">
        <v>149</v>
      </c>
      <c r="D131" s="152" t="s">
        <v>150</v>
      </c>
      <c r="E131" s="205">
        <v>2020051290049</v>
      </c>
      <c r="F131" s="151" t="s">
        <v>151</v>
      </c>
      <c r="G131" s="154" t="s">
        <v>42</v>
      </c>
      <c r="H131" s="155">
        <v>30</v>
      </c>
      <c r="I131" s="199" t="s">
        <v>153</v>
      </c>
      <c r="J131" s="222"/>
      <c r="K131" s="199"/>
      <c r="L131" s="197"/>
      <c r="M131" s="197"/>
      <c r="N131" s="200">
        <v>41527938</v>
      </c>
      <c r="O131" s="197"/>
      <c r="P131" s="197"/>
      <c r="Q131" s="197"/>
      <c r="R131" s="197"/>
      <c r="S131" s="197"/>
      <c r="T131" s="206"/>
      <c r="U131" s="197"/>
      <c r="V131" s="197"/>
      <c r="W131" s="197"/>
      <c r="X131" s="197"/>
      <c r="Y131" s="81" t="s">
        <v>72</v>
      </c>
      <c r="Z131" s="207"/>
    </row>
    <row r="132" spans="1:26" s="6" customFormat="1" ht="51">
      <c r="A132" s="152" t="s">
        <v>95</v>
      </c>
      <c r="B132" s="152" t="s">
        <v>148</v>
      </c>
      <c r="C132" s="152" t="s">
        <v>149</v>
      </c>
      <c r="D132" s="152" t="s">
        <v>150</v>
      </c>
      <c r="E132" s="205">
        <v>2020051290049</v>
      </c>
      <c r="F132" s="151" t="s">
        <v>151</v>
      </c>
      <c r="G132" s="154" t="s">
        <v>42</v>
      </c>
      <c r="H132" s="155">
        <v>30</v>
      </c>
      <c r="I132" s="199" t="s">
        <v>152</v>
      </c>
      <c r="J132" s="222"/>
      <c r="K132" s="199"/>
      <c r="L132" s="197"/>
      <c r="M132" s="197"/>
      <c r="N132" s="197"/>
      <c r="O132" s="197"/>
      <c r="P132" s="197"/>
      <c r="Q132" s="197"/>
      <c r="R132" s="197"/>
      <c r="S132" s="197"/>
      <c r="T132" s="206"/>
      <c r="U132" s="200">
        <v>20000000</v>
      </c>
      <c r="V132" s="197"/>
      <c r="W132" s="197"/>
      <c r="X132" s="197"/>
      <c r="Y132" s="151" t="s">
        <v>72</v>
      </c>
      <c r="Z132" s="201"/>
    </row>
    <row r="133" spans="1:26" s="6" customFormat="1" ht="51">
      <c r="A133" s="152" t="s">
        <v>95</v>
      </c>
      <c r="B133" s="152" t="s">
        <v>148</v>
      </c>
      <c r="C133" s="152" t="s">
        <v>149</v>
      </c>
      <c r="D133" s="152" t="s">
        <v>150</v>
      </c>
      <c r="E133" s="205">
        <v>2020051290049</v>
      </c>
      <c r="F133" s="151" t="s">
        <v>151</v>
      </c>
      <c r="G133" s="154" t="s">
        <v>42</v>
      </c>
      <c r="H133" s="155">
        <v>30</v>
      </c>
      <c r="I133" s="199" t="s">
        <v>152</v>
      </c>
      <c r="J133" s="222"/>
      <c r="K133" s="199"/>
      <c r="L133" s="197"/>
      <c r="M133" s="197"/>
      <c r="N133" s="197"/>
      <c r="O133" s="197"/>
      <c r="P133" s="197"/>
      <c r="Q133" s="197"/>
      <c r="R133" s="197"/>
      <c r="S133" s="197"/>
      <c r="T133" s="206"/>
      <c r="U133" s="200">
        <v>20000000</v>
      </c>
      <c r="V133" s="197"/>
      <c r="W133" s="197"/>
      <c r="X133" s="197"/>
      <c r="Y133" s="151" t="s">
        <v>72</v>
      </c>
      <c r="Z133" s="201"/>
    </row>
    <row r="134" spans="1:26" s="6" customFormat="1" ht="51">
      <c r="A134" s="152" t="s">
        <v>95</v>
      </c>
      <c r="B134" s="152" t="s">
        <v>148</v>
      </c>
      <c r="C134" s="152" t="s">
        <v>149</v>
      </c>
      <c r="D134" s="152" t="s">
        <v>150</v>
      </c>
      <c r="E134" s="205">
        <v>2020051290049</v>
      </c>
      <c r="F134" s="151" t="s">
        <v>151</v>
      </c>
      <c r="G134" s="154" t="s">
        <v>42</v>
      </c>
      <c r="H134" s="155">
        <v>30</v>
      </c>
      <c r="I134" s="199" t="s">
        <v>152</v>
      </c>
      <c r="J134" s="222"/>
      <c r="K134" s="199"/>
      <c r="L134" s="197"/>
      <c r="M134" s="197"/>
      <c r="N134" s="200"/>
      <c r="O134" s="197"/>
      <c r="P134" s="197"/>
      <c r="Q134" s="197"/>
      <c r="R134" s="197"/>
      <c r="S134" s="197"/>
      <c r="T134" s="197"/>
      <c r="U134" s="200">
        <v>1527937</v>
      </c>
      <c r="V134" s="197"/>
      <c r="W134" s="197"/>
      <c r="X134" s="197"/>
      <c r="Y134" s="81" t="s">
        <v>72</v>
      </c>
      <c r="Z134" s="207"/>
    </row>
    <row r="135" spans="1:26" s="6" customFormat="1" ht="38.25">
      <c r="A135" s="152" t="s">
        <v>95</v>
      </c>
      <c r="B135" s="152" t="s">
        <v>148</v>
      </c>
      <c r="C135" s="152" t="s">
        <v>149</v>
      </c>
      <c r="D135" s="152" t="s">
        <v>150</v>
      </c>
      <c r="E135" s="205">
        <v>2020051290049</v>
      </c>
      <c r="F135" s="151" t="s">
        <v>154</v>
      </c>
      <c r="G135" s="154" t="s">
        <v>42</v>
      </c>
      <c r="H135" s="155">
        <v>1</v>
      </c>
      <c r="I135" s="199" t="s">
        <v>153</v>
      </c>
      <c r="J135" s="222"/>
      <c r="K135" s="199"/>
      <c r="L135" s="222"/>
      <c r="M135" s="222"/>
      <c r="N135" s="200">
        <v>13842354</v>
      </c>
      <c r="O135" s="222"/>
      <c r="P135" s="222"/>
      <c r="Q135" s="222"/>
      <c r="R135" s="222"/>
      <c r="S135" s="222"/>
      <c r="T135" s="222"/>
      <c r="U135" s="222"/>
      <c r="V135" s="222"/>
      <c r="W135" s="222"/>
      <c r="X135" s="222"/>
      <c r="Y135" s="81" t="s">
        <v>72</v>
      </c>
      <c r="Z135" s="207"/>
    </row>
    <row r="136" spans="1:26" s="6" customFormat="1" ht="38.25">
      <c r="A136" s="152" t="s">
        <v>95</v>
      </c>
      <c r="B136" s="152" t="s">
        <v>148</v>
      </c>
      <c r="C136" s="152" t="s">
        <v>149</v>
      </c>
      <c r="D136" s="152" t="s">
        <v>150</v>
      </c>
      <c r="E136" s="205">
        <v>2020051290049</v>
      </c>
      <c r="F136" s="151" t="s">
        <v>154</v>
      </c>
      <c r="G136" s="154" t="s">
        <v>42</v>
      </c>
      <c r="H136" s="155">
        <v>1</v>
      </c>
      <c r="I136" s="199" t="s">
        <v>152</v>
      </c>
      <c r="J136" s="222"/>
      <c r="K136" s="199"/>
      <c r="L136" s="222"/>
      <c r="M136" s="222"/>
      <c r="N136" s="222"/>
      <c r="O136" s="222"/>
      <c r="P136" s="222"/>
      <c r="Q136" s="222"/>
      <c r="R136" s="222"/>
      <c r="S136" s="222"/>
      <c r="T136" s="222"/>
      <c r="U136" s="200">
        <v>28777105</v>
      </c>
      <c r="V136" s="222"/>
      <c r="W136" s="222"/>
      <c r="X136" s="222"/>
      <c r="Y136" s="81" t="s">
        <v>72</v>
      </c>
      <c r="Z136" s="207"/>
    </row>
    <row r="137" spans="1:26" s="6" customFormat="1" ht="38.25">
      <c r="A137" s="152" t="s">
        <v>95</v>
      </c>
      <c r="B137" s="152" t="s">
        <v>148</v>
      </c>
      <c r="C137" s="152" t="s">
        <v>149</v>
      </c>
      <c r="D137" s="152" t="s">
        <v>150</v>
      </c>
      <c r="E137" s="205">
        <v>2020051290049</v>
      </c>
      <c r="F137" s="151" t="s">
        <v>155</v>
      </c>
      <c r="G137" s="154" t="s">
        <v>42</v>
      </c>
      <c r="H137" s="155">
        <v>2</v>
      </c>
      <c r="I137" s="199" t="s">
        <v>153</v>
      </c>
      <c r="J137" s="222"/>
      <c r="K137" s="199"/>
      <c r="L137" s="222"/>
      <c r="M137" s="222"/>
      <c r="N137" s="200">
        <v>13842354</v>
      </c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81" t="s">
        <v>72</v>
      </c>
      <c r="Z137" s="211"/>
    </row>
    <row r="138" spans="1:26" s="6" customFormat="1" ht="38.25">
      <c r="A138" s="152" t="s">
        <v>95</v>
      </c>
      <c r="B138" s="152" t="s">
        <v>148</v>
      </c>
      <c r="C138" s="152" t="s">
        <v>149</v>
      </c>
      <c r="D138" s="152" t="s">
        <v>150</v>
      </c>
      <c r="E138" s="205">
        <v>2020051290049</v>
      </c>
      <c r="F138" s="151" t="s">
        <v>155</v>
      </c>
      <c r="G138" s="154" t="s">
        <v>42</v>
      </c>
      <c r="H138" s="155">
        <v>2</v>
      </c>
      <c r="I138" s="199" t="s">
        <v>153</v>
      </c>
      <c r="J138" s="222"/>
      <c r="K138" s="199"/>
      <c r="L138" s="222"/>
      <c r="M138" s="222"/>
      <c r="N138" s="200">
        <v>13842354</v>
      </c>
      <c r="O138" s="222"/>
      <c r="P138" s="222"/>
      <c r="Q138" s="222"/>
      <c r="R138" s="222"/>
      <c r="S138" s="222"/>
      <c r="T138" s="222"/>
      <c r="U138" s="222"/>
      <c r="V138" s="222"/>
      <c r="W138" s="222"/>
      <c r="X138" s="222"/>
      <c r="Y138" s="81" t="s">
        <v>72</v>
      </c>
      <c r="Z138" s="211"/>
    </row>
    <row r="139" spans="1:26" s="6" customFormat="1" ht="38.25">
      <c r="A139" s="152" t="s">
        <v>95</v>
      </c>
      <c r="B139" s="152" t="s">
        <v>148</v>
      </c>
      <c r="C139" s="152" t="s">
        <v>149</v>
      </c>
      <c r="D139" s="152" t="s">
        <v>150</v>
      </c>
      <c r="E139" s="205">
        <v>2020051290049</v>
      </c>
      <c r="F139" s="151" t="s">
        <v>156</v>
      </c>
      <c r="G139" s="154" t="s">
        <v>42</v>
      </c>
      <c r="H139" s="155">
        <v>4</v>
      </c>
      <c r="I139" s="199" t="s">
        <v>94</v>
      </c>
      <c r="J139" s="222"/>
      <c r="K139" s="199"/>
      <c r="L139" s="222"/>
      <c r="M139" s="222"/>
      <c r="N139" s="222"/>
      <c r="O139" s="222"/>
      <c r="P139" s="222"/>
      <c r="Q139" s="222"/>
      <c r="R139" s="222"/>
      <c r="S139" s="222"/>
      <c r="T139" s="222"/>
      <c r="U139" s="200">
        <v>1000000</v>
      </c>
      <c r="V139" s="222"/>
      <c r="W139" s="222"/>
      <c r="X139" s="222"/>
      <c r="Y139" s="81" t="s">
        <v>72</v>
      </c>
      <c r="Z139" s="207"/>
    </row>
    <row r="140" spans="1:26" s="6" customFormat="1" ht="38.25">
      <c r="A140" s="152" t="s">
        <v>95</v>
      </c>
      <c r="B140" s="152" t="s">
        <v>148</v>
      </c>
      <c r="C140" s="152" t="s">
        <v>149</v>
      </c>
      <c r="D140" s="152" t="s">
        <v>150</v>
      </c>
      <c r="E140" s="205">
        <v>2020051290049</v>
      </c>
      <c r="F140" s="151" t="s">
        <v>156</v>
      </c>
      <c r="G140" s="154" t="s">
        <v>42</v>
      </c>
      <c r="H140" s="155">
        <v>4</v>
      </c>
      <c r="I140" s="199" t="s">
        <v>152</v>
      </c>
      <c r="J140" s="222"/>
      <c r="K140" s="199"/>
      <c r="L140" s="222"/>
      <c r="M140" s="222"/>
      <c r="N140" s="222"/>
      <c r="O140" s="222"/>
      <c r="P140" s="222"/>
      <c r="Q140" s="222"/>
      <c r="R140" s="222"/>
      <c r="S140" s="222"/>
      <c r="T140" s="222"/>
      <c r="U140" s="200">
        <v>28777105</v>
      </c>
      <c r="V140" s="222"/>
      <c r="W140" s="222"/>
      <c r="X140" s="222"/>
      <c r="Y140" s="81" t="s">
        <v>72</v>
      </c>
      <c r="Z140" s="207"/>
    </row>
    <row r="141" spans="1:26" s="6" customFormat="1" ht="63.75">
      <c r="A141" s="152" t="s">
        <v>95</v>
      </c>
      <c r="B141" s="152" t="s">
        <v>157</v>
      </c>
      <c r="C141" s="152" t="s">
        <v>158</v>
      </c>
      <c r="D141" s="152" t="s">
        <v>159</v>
      </c>
      <c r="E141" s="205">
        <v>2020051290034</v>
      </c>
      <c r="F141" s="151" t="s">
        <v>160</v>
      </c>
      <c r="G141" s="154" t="s">
        <v>39</v>
      </c>
      <c r="H141" s="158">
        <v>0.5</v>
      </c>
      <c r="I141" s="212" t="s">
        <v>152</v>
      </c>
      <c r="J141" s="222"/>
      <c r="K141" s="199"/>
      <c r="L141" s="222"/>
      <c r="M141" s="222"/>
      <c r="N141" s="222"/>
      <c r="O141" s="222"/>
      <c r="P141" s="222"/>
      <c r="Q141" s="222"/>
      <c r="R141" s="222"/>
      <c r="S141" s="222"/>
      <c r="T141" s="222"/>
      <c r="U141" s="213">
        <f>60103468</f>
        <v>60103468</v>
      </c>
      <c r="V141" s="222"/>
      <c r="W141" s="222"/>
      <c r="X141" s="222"/>
      <c r="Y141" s="81" t="s">
        <v>72</v>
      </c>
      <c r="Z141" s="201"/>
    </row>
    <row r="142" spans="1:26" s="6" customFormat="1" ht="51">
      <c r="A142" s="152" t="s">
        <v>95</v>
      </c>
      <c r="B142" s="152" t="s">
        <v>157</v>
      </c>
      <c r="C142" s="152" t="s">
        <v>158</v>
      </c>
      <c r="D142" s="152" t="s">
        <v>161</v>
      </c>
      <c r="E142" s="205">
        <v>2020051290034</v>
      </c>
      <c r="F142" s="151" t="s">
        <v>162</v>
      </c>
      <c r="G142" s="154" t="s">
        <v>42</v>
      </c>
      <c r="H142" s="155">
        <v>4</v>
      </c>
      <c r="I142" s="149" t="s">
        <v>152</v>
      </c>
      <c r="J142" s="222"/>
      <c r="K142" s="199"/>
      <c r="L142" s="222"/>
      <c r="M142" s="222"/>
      <c r="N142" s="222"/>
      <c r="O142" s="222"/>
      <c r="P142" s="222"/>
      <c r="Q142" s="222"/>
      <c r="R142" s="222"/>
      <c r="S142" s="222"/>
      <c r="T142" s="222"/>
      <c r="U142" s="200">
        <v>5960661.416666667</v>
      </c>
      <c r="V142" s="222"/>
      <c r="W142" s="222"/>
      <c r="X142" s="222"/>
      <c r="Y142" s="81" t="s">
        <v>72</v>
      </c>
      <c r="Z142" s="207"/>
    </row>
    <row r="143" spans="1:26" s="6" customFormat="1" ht="51">
      <c r="A143" s="152" t="s">
        <v>95</v>
      </c>
      <c r="B143" s="152" t="s">
        <v>157</v>
      </c>
      <c r="C143" s="152" t="s">
        <v>158</v>
      </c>
      <c r="D143" s="152" t="s">
        <v>161</v>
      </c>
      <c r="E143" s="205">
        <v>2020051290034</v>
      </c>
      <c r="F143" s="151" t="s">
        <v>162</v>
      </c>
      <c r="G143" s="154" t="s">
        <v>42</v>
      </c>
      <c r="H143" s="155">
        <v>4</v>
      </c>
      <c r="I143" s="149" t="s">
        <v>152</v>
      </c>
      <c r="J143" s="222"/>
      <c r="K143" s="199"/>
      <c r="L143" s="222"/>
      <c r="M143" s="222"/>
      <c r="N143" s="222"/>
      <c r="O143" s="222"/>
      <c r="P143" s="222"/>
      <c r="Q143" s="222"/>
      <c r="R143" s="222"/>
      <c r="S143" s="222"/>
      <c r="T143" s="222"/>
      <c r="U143" s="200">
        <v>11921322.833333334</v>
      </c>
      <c r="V143" s="222"/>
      <c r="W143" s="222"/>
      <c r="X143" s="222"/>
      <c r="Y143" s="81" t="s">
        <v>72</v>
      </c>
      <c r="Z143" s="207"/>
    </row>
    <row r="144" spans="1:26" s="6" customFormat="1" ht="51">
      <c r="A144" s="152" t="s">
        <v>95</v>
      </c>
      <c r="B144" s="152" t="s">
        <v>157</v>
      </c>
      <c r="C144" s="152" t="s">
        <v>158</v>
      </c>
      <c r="D144" s="152" t="s">
        <v>161</v>
      </c>
      <c r="E144" s="205">
        <v>2020051290034</v>
      </c>
      <c r="F144" s="151" t="s">
        <v>162</v>
      </c>
      <c r="G144" s="154" t="s">
        <v>42</v>
      </c>
      <c r="H144" s="155">
        <v>4</v>
      </c>
      <c r="I144" s="212" t="s">
        <v>152</v>
      </c>
      <c r="J144" s="222"/>
      <c r="K144" s="199"/>
      <c r="L144" s="222"/>
      <c r="M144" s="222"/>
      <c r="N144" s="222"/>
      <c r="O144" s="222"/>
      <c r="P144" s="222"/>
      <c r="Q144" s="222"/>
      <c r="R144" s="222"/>
      <c r="S144" s="222"/>
      <c r="T144" s="222"/>
      <c r="U144" s="200">
        <v>10000000</v>
      </c>
      <c r="V144" s="222"/>
      <c r="W144" s="222"/>
      <c r="X144" s="222"/>
      <c r="Y144" s="81" t="s">
        <v>72</v>
      </c>
      <c r="Z144" s="207"/>
    </row>
    <row r="145" spans="1:70" s="6" customFormat="1" ht="51">
      <c r="A145" s="152" t="s">
        <v>95</v>
      </c>
      <c r="B145" s="152" t="s">
        <v>157</v>
      </c>
      <c r="C145" s="152" t="s">
        <v>158</v>
      </c>
      <c r="D145" s="152" t="s">
        <v>161</v>
      </c>
      <c r="E145" s="205">
        <v>2020051290034</v>
      </c>
      <c r="F145" s="151" t="s">
        <v>162</v>
      </c>
      <c r="G145" s="154" t="s">
        <v>42</v>
      </c>
      <c r="H145" s="155">
        <v>4</v>
      </c>
      <c r="I145" s="149" t="s">
        <v>152</v>
      </c>
      <c r="J145" s="222"/>
      <c r="K145" s="199"/>
      <c r="L145" s="222"/>
      <c r="M145" s="222"/>
      <c r="N145" s="222"/>
      <c r="O145" s="222"/>
      <c r="P145" s="222"/>
      <c r="Q145" s="222"/>
      <c r="R145" s="222"/>
      <c r="S145" s="222"/>
      <c r="T145" s="222"/>
      <c r="U145" s="200">
        <v>5960661.416666667</v>
      </c>
      <c r="V145" s="222"/>
      <c r="W145" s="222"/>
      <c r="X145" s="222"/>
      <c r="Y145" s="81" t="s">
        <v>72</v>
      </c>
      <c r="Z145" s="207"/>
    </row>
    <row r="146" spans="1:70" s="6" customFormat="1" ht="76.5">
      <c r="A146" s="152" t="s">
        <v>95</v>
      </c>
      <c r="B146" s="152" t="s">
        <v>157</v>
      </c>
      <c r="C146" s="152" t="s">
        <v>158</v>
      </c>
      <c r="D146" s="152" t="s">
        <v>161</v>
      </c>
      <c r="E146" s="205">
        <v>2020051290034</v>
      </c>
      <c r="F146" s="151" t="s">
        <v>163</v>
      </c>
      <c r="G146" s="154" t="s">
        <v>42</v>
      </c>
      <c r="H146" s="155">
        <v>1</v>
      </c>
      <c r="I146" s="149" t="s">
        <v>152</v>
      </c>
      <c r="J146" s="222"/>
      <c r="K146" s="199"/>
      <c r="L146" s="222"/>
      <c r="M146" s="222"/>
      <c r="N146" s="222"/>
      <c r="O146" s="222"/>
      <c r="P146" s="222"/>
      <c r="Q146" s="222"/>
      <c r="R146" s="222"/>
      <c r="S146" s="222"/>
      <c r="T146" s="222"/>
      <c r="U146" s="200">
        <v>5960661.416666667</v>
      </c>
      <c r="V146" s="222"/>
      <c r="W146" s="222"/>
      <c r="X146" s="222"/>
      <c r="Y146" s="81" t="s">
        <v>72</v>
      </c>
      <c r="Z146" s="207"/>
    </row>
    <row r="147" spans="1:70" s="6" customFormat="1" ht="102">
      <c r="A147" s="152" t="s">
        <v>95</v>
      </c>
      <c r="B147" s="152" t="s">
        <v>157</v>
      </c>
      <c r="C147" s="152" t="s">
        <v>158</v>
      </c>
      <c r="D147" s="152" t="s">
        <v>161</v>
      </c>
      <c r="E147" s="205">
        <v>2020051290034</v>
      </c>
      <c r="F147" s="151" t="s">
        <v>164</v>
      </c>
      <c r="G147" s="154" t="s">
        <v>42</v>
      </c>
      <c r="H147" s="155">
        <v>1</v>
      </c>
      <c r="I147" s="149" t="s">
        <v>152</v>
      </c>
      <c r="J147" s="222"/>
      <c r="K147" s="199"/>
      <c r="L147" s="222"/>
      <c r="M147" s="222"/>
      <c r="N147" s="222"/>
      <c r="O147" s="222"/>
      <c r="P147" s="222"/>
      <c r="Q147" s="222"/>
      <c r="R147" s="222"/>
      <c r="S147" s="222"/>
      <c r="T147" s="222"/>
      <c r="U147" s="200">
        <v>5960661.416666667</v>
      </c>
      <c r="V147" s="222"/>
      <c r="W147" s="222"/>
      <c r="X147" s="222"/>
      <c r="Y147" s="81" t="s">
        <v>72</v>
      </c>
      <c r="Z147" s="207"/>
    </row>
    <row r="148" spans="1:70" s="6" customFormat="1" ht="51">
      <c r="A148" s="152" t="s">
        <v>95</v>
      </c>
      <c r="B148" s="152" t="s">
        <v>157</v>
      </c>
      <c r="C148" s="152" t="s">
        <v>158</v>
      </c>
      <c r="D148" s="152" t="s">
        <v>161</v>
      </c>
      <c r="E148" s="205">
        <v>2020051290034</v>
      </c>
      <c r="F148" s="151" t="s">
        <v>165</v>
      </c>
      <c r="G148" s="154" t="s">
        <v>42</v>
      </c>
      <c r="H148" s="155">
        <v>6</v>
      </c>
      <c r="I148" s="149" t="s">
        <v>152</v>
      </c>
      <c r="J148" s="222"/>
      <c r="K148" s="199"/>
      <c r="L148" s="222"/>
      <c r="M148" s="222"/>
      <c r="N148" s="222"/>
      <c r="O148" s="222"/>
      <c r="P148" s="222"/>
      <c r="Q148" s="222"/>
      <c r="R148" s="222"/>
      <c r="S148" s="222"/>
      <c r="T148" s="222"/>
      <c r="U148" s="200">
        <v>5960661.416666667</v>
      </c>
      <c r="V148" s="222"/>
      <c r="W148" s="222"/>
      <c r="X148" s="222"/>
      <c r="Y148" s="81" t="s">
        <v>72</v>
      </c>
      <c r="Z148" s="207"/>
    </row>
    <row r="149" spans="1:70" s="6" customFormat="1" ht="51">
      <c r="A149" s="152" t="s">
        <v>95</v>
      </c>
      <c r="B149" s="152" t="s">
        <v>157</v>
      </c>
      <c r="C149" s="152" t="s">
        <v>158</v>
      </c>
      <c r="D149" s="152" t="s">
        <v>161</v>
      </c>
      <c r="E149" s="205">
        <v>2020051290034</v>
      </c>
      <c r="F149" s="151" t="s">
        <v>166</v>
      </c>
      <c r="G149" s="154" t="s">
        <v>42</v>
      </c>
      <c r="H149" s="155">
        <v>1</v>
      </c>
      <c r="I149" s="149" t="s">
        <v>152</v>
      </c>
      <c r="J149" s="222"/>
      <c r="K149" s="199"/>
      <c r="L149" s="222"/>
      <c r="M149" s="222"/>
      <c r="N149" s="222"/>
      <c r="O149" s="222"/>
      <c r="P149" s="222"/>
      <c r="Q149" s="222"/>
      <c r="R149" s="222"/>
      <c r="S149" s="222"/>
      <c r="T149" s="222"/>
      <c r="U149" s="200">
        <v>1960661.41666667</v>
      </c>
      <c r="V149" s="222"/>
      <c r="W149" s="222"/>
      <c r="X149" s="222"/>
      <c r="Y149" s="81" t="s">
        <v>72</v>
      </c>
      <c r="Z149" s="207"/>
    </row>
    <row r="150" spans="1:70" s="6" customFormat="1" ht="51">
      <c r="A150" s="152" t="s">
        <v>95</v>
      </c>
      <c r="B150" s="152" t="s">
        <v>148</v>
      </c>
      <c r="C150" s="152" t="s">
        <v>167</v>
      </c>
      <c r="D150" s="152" t="s">
        <v>161</v>
      </c>
      <c r="E150" s="205">
        <v>2020051290034</v>
      </c>
      <c r="F150" s="151" t="s">
        <v>168</v>
      </c>
      <c r="G150" s="154" t="s">
        <v>42</v>
      </c>
      <c r="H150" s="155">
        <v>16</v>
      </c>
      <c r="I150" s="199" t="s">
        <v>94</v>
      </c>
      <c r="J150" s="222"/>
      <c r="K150" s="199"/>
      <c r="L150" s="222"/>
      <c r="M150" s="222"/>
      <c r="N150" s="222"/>
      <c r="O150" s="222"/>
      <c r="P150" s="222"/>
      <c r="Q150" s="222"/>
      <c r="R150" s="222"/>
      <c r="S150" s="222"/>
      <c r="T150" s="222"/>
      <c r="U150" s="200">
        <v>10018000</v>
      </c>
      <c r="V150" s="222"/>
      <c r="W150" s="222"/>
      <c r="X150" s="222"/>
      <c r="Y150" s="81" t="s">
        <v>72</v>
      </c>
      <c r="Z150" s="207"/>
    </row>
    <row r="151" spans="1:70" s="6" customFormat="1" ht="51">
      <c r="A151" s="152" t="s">
        <v>95</v>
      </c>
      <c r="B151" s="152" t="s">
        <v>148</v>
      </c>
      <c r="C151" s="152" t="s">
        <v>167</v>
      </c>
      <c r="D151" s="152" t="s">
        <v>161</v>
      </c>
      <c r="E151" s="205">
        <v>2020051290034</v>
      </c>
      <c r="F151" s="151" t="s">
        <v>168</v>
      </c>
      <c r="G151" s="154" t="s">
        <v>42</v>
      </c>
      <c r="H151" s="155">
        <v>16</v>
      </c>
      <c r="I151" s="149" t="s">
        <v>152</v>
      </c>
      <c r="J151" s="222"/>
      <c r="K151" s="199"/>
      <c r="L151" s="222"/>
      <c r="M151" s="222"/>
      <c r="N151" s="222"/>
      <c r="O151" s="222"/>
      <c r="P151" s="222"/>
      <c r="Q151" s="222"/>
      <c r="R151" s="222"/>
      <c r="S151" s="222"/>
      <c r="T151" s="222"/>
      <c r="U151" s="200">
        <v>9960661.4166666698</v>
      </c>
      <c r="V151" s="222"/>
      <c r="W151" s="222"/>
      <c r="X151" s="222"/>
      <c r="Y151" s="81" t="s">
        <v>72</v>
      </c>
      <c r="Z151" s="207"/>
    </row>
    <row r="152" spans="1:70" s="6" customFormat="1" ht="51">
      <c r="A152" s="152" t="s">
        <v>95</v>
      </c>
      <c r="B152" s="152" t="s">
        <v>148</v>
      </c>
      <c r="C152" s="152" t="s">
        <v>167</v>
      </c>
      <c r="D152" s="152" t="s">
        <v>161</v>
      </c>
      <c r="E152" s="205">
        <v>2020051290034</v>
      </c>
      <c r="F152" s="151" t="s">
        <v>168</v>
      </c>
      <c r="G152" s="154" t="s">
        <v>42</v>
      </c>
      <c r="H152" s="155">
        <v>16</v>
      </c>
      <c r="I152" s="149" t="s">
        <v>94</v>
      </c>
      <c r="J152" s="222"/>
      <c r="K152" s="199"/>
      <c r="L152" s="222"/>
      <c r="M152" s="222"/>
      <c r="N152" s="222"/>
      <c r="O152" s="222"/>
      <c r="P152" s="222"/>
      <c r="Q152" s="222"/>
      <c r="R152" s="222"/>
      <c r="S152" s="222"/>
      <c r="T152" s="222"/>
      <c r="U152" s="200">
        <v>10018000</v>
      </c>
      <c r="V152" s="222"/>
      <c r="W152" s="222"/>
      <c r="X152" s="222"/>
      <c r="Y152" s="81" t="s">
        <v>72</v>
      </c>
      <c r="Z152" s="207"/>
    </row>
    <row r="153" spans="1:70" s="6" customFormat="1" ht="51">
      <c r="A153" s="152" t="s">
        <v>95</v>
      </c>
      <c r="B153" s="152" t="s">
        <v>148</v>
      </c>
      <c r="C153" s="152" t="s">
        <v>167</v>
      </c>
      <c r="D153" s="152" t="s">
        <v>161</v>
      </c>
      <c r="E153" s="205">
        <v>2020051290034</v>
      </c>
      <c r="F153" s="151" t="s">
        <v>168</v>
      </c>
      <c r="G153" s="154" t="s">
        <v>42</v>
      </c>
      <c r="H153" s="155">
        <v>16</v>
      </c>
      <c r="I153" s="149" t="s">
        <v>94</v>
      </c>
      <c r="J153" s="222"/>
      <c r="K153" s="199"/>
      <c r="L153" s="222"/>
      <c r="M153" s="222"/>
      <c r="N153" s="222"/>
      <c r="O153" s="222"/>
      <c r="P153" s="222"/>
      <c r="Q153" s="222"/>
      <c r="R153" s="222"/>
      <c r="S153" s="222"/>
      <c r="T153" s="222"/>
      <c r="U153" s="200">
        <v>10018000</v>
      </c>
      <c r="V153" s="222"/>
      <c r="W153" s="222"/>
      <c r="X153" s="222"/>
      <c r="Y153" s="81" t="s">
        <v>72</v>
      </c>
      <c r="Z153" s="207"/>
    </row>
    <row r="154" spans="1:70" s="6" customFormat="1" ht="127.5">
      <c r="A154" s="152" t="s">
        <v>95</v>
      </c>
      <c r="B154" s="152" t="s">
        <v>148</v>
      </c>
      <c r="C154" s="152" t="s">
        <v>167</v>
      </c>
      <c r="D154" s="152" t="s">
        <v>161</v>
      </c>
      <c r="E154" s="205">
        <v>2020051290034</v>
      </c>
      <c r="F154" s="151" t="s">
        <v>169</v>
      </c>
      <c r="G154" s="154" t="s">
        <v>42</v>
      </c>
      <c r="H154" s="155">
        <v>1</v>
      </c>
      <c r="I154" s="149" t="s">
        <v>152</v>
      </c>
      <c r="J154" s="222"/>
      <c r="K154" s="199"/>
      <c r="L154" s="222"/>
      <c r="M154" s="222"/>
      <c r="N154" s="222"/>
      <c r="O154" s="222"/>
      <c r="P154" s="222"/>
      <c r="Q154" s="222"/>
      <c r="R154" s="222"/>
      <c r="S154" s="222"/>
      <c r="T154" s="222"/>
      <c r="U154" s="200">
        <v>5960661.416666667</v>
      </c>
      <c r="V154" s="222"/>
      <c r="W154" s="222"/>
      <c r="X154" s="222"/>
      <c r="Y154" s="81" t="s">
        <v>72</v>
      </c>
      <c r="Z154" s="207"/>
    </row>
    <row r="155" spans="1:70" s="6" customFormat="1" ht="127.5">
      <c r="A155" s="152" t="s">
        <v>95</v>
      </c>
      <c r="B155" s="152" t="s">
        <v>148</v>
      </c>
      <c r="C155" s="152" t="s">
        <v>167</v>
      </c>
      <c r="D155" s="152" t="s">
        <v>161</v>
      </c>
      <c r="E155" s="205">
        <v>2020051290034</v>
      </c>
      <c r="F155" s="151" t="s">
        <v>169</v>
      </c>
      <c r="G155" s="154" t="s">
        <v>42</v>
      </c>
      <c r="H155" s="155">
        <v>1</v>
      </c>
      <c r="I155" s="149" t="s">
        <v>152</v>
      </c>
      <c r="J155" s="222"/>
      <c r="K155" s="199"/>
      <c r="L155" s="222"/>
      <c r="M155" s="222"/>
      <c r="N155" s="222"/>
      <c r="O155" s="222"/>
      <c r="P155" s="222"/>
      <c r="Q155" s="222"/>
      <c r="R155" s="222"/>
      <c r="S155" s="222"/>
      <c r="T155" s="222"/>
      <c r="U155" s="200">
        <v>5960661.416666667</v>
      </c>
      <c r="V155" s="222"/>
      <c r="W155" s="222"/>
      <c r="X155" s="222"/>
      <c r="Y155" s="81" t="s">
        <v>72</v>
      </c>
      <c r="Z155" s="207"/>
    </row>
    <row r="156" spans="1:70" s="6" customFormat="1" ht="63.75">
      <c r="A156" s="152" t="s">
        <v>95</v>
      </c>
      <c r="B156" s="152" t="s">
        <v>148</v>
      </c>
      <c r="C156" s="152" t="s">
        <v>167</v>
      </c>
      <c r="D156" s="152" t="s">
        <v>161</v>
      </c>
      <c r="E156" s="205">
        <v>2020051290034</v>
      </c>
      <c r="F156" s="151" t="s">
        <v>170</v>
      </c>
      <c r="G156" s="154" t="s">
        <v>42</v>
      </c>
      <c r="H156" s="155">
        <v>3</v>
      </c>
      <c r="I156" s="149" t="s">
        <v>152</v>
      </c>
      <c r="J156" s="222"/>
      <c r="K156" s="199"/>
      <c r="L156" s="222"/>
      <c r="M156" s="222"/>
      <c r="N156" s="222"/>
      <c r="O156" s="222"/>
      <c r="P156" s="222"/>
      <c r="Q156" s="222"/>
      <c r="R156" s="222"/>
      <c r="S156" s="222"/>
      <c r="T156" s="222"/>
      <c r="U156" s="200">
        <v>5960661.416666667</v>
      </c>
      <c r="V156" s="222"/>
      <c r="W156" s="222"/>
      <c r="X156" s="222"/>
      <c r="Y156" s="81" t="s">
        <v>72</v>
      </c>
      <c r="Z156" s="209"/>
    </row>
    <row r="157" spans="1:70" s="6" customFormat="1" ht="63.75">
      <c r="A157" s="152" t="s">
        <v>95</v>
      </c>
      <c r="B157" s="152" t="s">
        <v>148</v>
      </c>
      <c r="C157" s="152" t="s">
        <v>167</v>
      </c>
      <c r="D157" s="152" t="s">
        <v>161</v>
      </c>
      <c r="E157" s="205">
        <v>2020051290034</v>
      </c>
      <c r="F157" s="151" t="s">
        <v>170</v>
      </c>
      <c r="G157" s="154" t="s">
        <v>42</v>
      </c>
      <c r="H157" s="155">
        <v>3</v>
      </c>
      <c r="I157" s="212" t="s">
        <v>152</v>
      </c>
      <c r="J157" s="222"/>
      <c r="K157" s="199"/>
      <c r="L157" s="222"/>
      <c r="M157" s="222"/>
      <c r="N157" s="222"/>
      <c r="O157" s="222"/>
      <c r="P157" s="222"/>
      <c r="Q157" s="222"/>
      <c r="R157" s="222"/>
      <c r="S157" s="222"/>
      <c r="T157" s="222"/>
      <c r="U157" s="200">
        <v>10000000</v>
      </c>
      <c r="V157" s="222"/>
      <c r="W157" s="222"/>
      <c r="X157" s="222"/>
      <c r="Y157" s="81" t="s">
        <v>72</v>
      </c>
      <c r="Z157" s="207"/>
    </row>
    <row r="158" spans="1:70" s="6" customFormat="1" ht="63.75">
      <c r="A158" s="152" t="s">
        <v>95</v>
      </c>
      <c r="B158" s="152" t="s">
        <v>148</v>
      </c>
      <c r="C158" s="152" t="s">
        <v>167</v>
      </c>
      <c r="D158" s="152" t="s">
        <v>161</v>
      </c>
      <c r="E158" s="205">
        <v>2020051290034</v>
      </c>
      <c r="F158" s="151" t="s">
        <v>170</v>
      </c>
      <c r="G158" s="154" t="s">
        <v>42</v>
      </c>
      <c r="H158" s="155">
        <v>3</v>
      </c>
      <c r="I158" s="212" t="s">
        <v>152</v>
      </c>
      <c r="J158" s="222"/>
      <c r="K158" s="199"/>
      <c r="L158" s="222"/>
      <c r="M158" s="222"/>
      <c r="N158" s="222"/>
      <c r="O158" s="222"/>
      <c r="P158" s="222"/>
      <c r="Q158" s="222"/>
      <c r="R158" s="222"/>
      <c r="S158" s="222"/>
      <c r="T158" s="222"/>
      <c r="U158" s="200">
        <v>10000000</v>
      </c>
      <c r="V158" s="222"/>
      <c r="W158" s="222"/>
      <c r="X158" s="222"/>
      <c r="Y158" s="81" t="s">
        <v>72</v>
      </c>
      <c r="Z158" s="207"/>
    </row>
    <row r="159" spans="1:70" s="6" customFormat="1" ht="129.75" customHeight="1">
      <c r="A159" s="151" t="s">
        <v>66</v>
      </c>
      <c r="B159" s="151" t="s">
        <v>67</v>
      </c>
      <c r="C159" s="152" t="s">
        <v>68</v>
      </c>
      <c r="D159" s="151" t="s">
        <v>69</v>
      </c>
      <c r="E159" s="205">
        <v>2020051290021</v>
      </c>
      <c r="F159" s="151" t="s">
        <v>171</v>
      </c>
      <c r="G159" s="154" t="s">
        <v>42</v>
      </c>
      <c r="H159" s="155">
        <v>1</v>
      </c>
      <c r="I159" s="199" t="s">
        <v>74</v>
      </c>
      <c r="J159" s="222"/>
      <c r="K159" s="199"/>
      <c r="L159" s="222"/>
      <c r="M159" s="222"/>
      <c r="N159" s="200">
        <v>3000000</v>
      </c>
      <c r="O159" s="222"/>
      <c r="P159" s="222"/>
      <c r="Q159" s="222"/>
      <c r="R159" s="222"/>
      <c r="S159" s="222"/>
      <c r="T159" s="222"/>
      <c r="U159" s="222"/>
      <c r="V159" s="222"/>
      <c r="W159" s="222"/>
      <c r="X159" s="222"/>
      <c r="Y159" s="81" t="s">
        <v>72</v>
      </c>
      <c r="Z159" s="202"/>
    </row>
    <row r="160" spans="1:70" s="12" customFormat="1">
      <c r="A160" s="369" t="s">
        <v>64</v>
      </c>
      <c r="B160" s="369"/>
      <c r="C160" s="369"/>
      <c r="D160" s="369"/>
      <c r="E160" s="369"/>
      <c r="F160" s="369"/>
      <c r="G160" s="369"/>
      <c r="H160" s="369"/>
      <c r="I160" s="369"/>
      <c r="J160" s="223">
        <f t="shared" ref="J160:X160" si="0">SUM(J11:J159)</f>
        <v>17290000</v>
      </c>
      <c r="K160" s="114">
        <f t="shared" si="0"/>
        <v>0</v>
      </c>
      <c r="L160" s="114">
        <f t="shared" si="0"/>
        <v>0</v>
      </c>
      <c r="M160" s="114">
        <f t="shared" si="0"/>
        <v>507200000</v>
      </c>
      <c r="N160" s="114">
        <f t="shared" si="0"/>
        <v>1111999999.2666669</v>
      </c>
      <c r="O160" s="114">
        <f t="shared" si="0"/>
        <v>0</v>
      </c>
      <c r="P160" s="114">
        <f t="shared" si="0"/>
        <v>0</v>
      </c>
      <c r="Q160" s="114">
        <f t="shared" si="0"/>
        <v>0</v>
      </c>
      <c r="R160" s="114">
        <f t="shared" si="0"/>
        <v>0</v>
      </c>
      <c r="S160" s="114">
        <f t="shared" si="0"/>
        <v>0</v>
      </c>
      <c r="T160" s="114">
        <f t="shared" si="0"/>
        <v>0</v>
      </c>
      <c r="U160" s="114">
        <f t="shared" si="0"/>
        <v>762764999.00793612</v>
      </c>
      <c r="V160" s="114">
        <f t="shared" si="0"/>
        <v>0</v>
      </c>
      <c r="W160" s="114">
        <f t="shared" si="0"/>
        <v>0</v>
      </c>
      <c r="X160" s="114">
        <f t="shared" si="0"/>
        <v>0</v>
      </c>
      <c r="Y160" s="115"/>
      <c r="Z160" s="114">
        <f>SUM(J160:Y160)</f>
        <v>2399254998.2746029</v>
      </c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</row>
  </sheetData>
  <sheetProtection algorithmName="SHA-512" hashValue="0dUkVrLtFsqZ6/Yro0AVuMNf05nnGEp+6thCSJgaJOR4kM8KWunujT5svN9WzD3sdNnZiOdOdqdtRcmLPe0zXg==" saltValue="nFK1Cd9TK0X/JWCNzGSKSA==" spinCount="100000" sheet="1" objects="1" scenarios="1" selectLockedCells="1" selectUnlockedCells="1"/>
  <mergeCells count="17">
    <mergeCell ref="E9:E10"/>
    <mergeCell ref="F9:H9"/>
    <mergeCell ref="A160:I160"/>
    <mergeCell ref="A1:C4"/>
    <mergeCell ref="D1:W4"/>
    <mergeCell ref="A9:A10"/>
    <mergeCell ref="B9:B10"/>
    <mergeCell ref="C9:C10"/>
    <mergeCell ref="D9:D10"/>
    <mergeCell ref="X1:Z1"/>
    <mergeCell ref="X2:Z2"/>
    <mergeCell ref="X3:Z3"/>
    <mergeCell ref="X4:Z4"/>
    <mergeCell ref="I9:I10"/>
    <mergeCell ref="J9:X9"/>
    <mergeCell ref="Y9:Y10"/>
    <mergeCell ref="Z9:Z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1"/>
  <sheetViews>
    <sheetView topLeftCell="C1" zoomScale="60" zoomScaleNormal="60" workbookViewId="0">
      <selection activeCell="C13" sqref="C13"/>
    </sheetView>
  </sheetViews>
  <sheetFormatPr baseColWidth="10" defaultRowHeight="15"/>
  <cols>
    <col min="1" max="1" width="30.140625" style="239" customWidth="1"/>
    <col min="2" max="2" width="35" style="239" customWidth="1"/>
    <col min="3" max="3" width="29" style="239" customWidth="1"/>
    <col min="4" max="4" width="25.28515625" style="239" customWidth="1"/>
    <col min="5" max="5" width="21" style="239" customWidth="1"/>
    <col min="6" max="6" width="54.7109375" style="239" customWidth="1"/>
    <col min="7" max="7" width="22" style="239" customWidth="1"/>
    <col min="8" max="9" width="11.42578125" style="239"/>
    <col min="10" max="10" width="14.7109375" style="239" customWidth="1"/>
    <col min="11" max="11" width="16.42578125" style="239" customWidth="1"/>
    <col min="12" max="12" width="11.42578125" style="239"/>
    <col min="13" max="13" width="22.5703125" style="239" customWidth="1"/>
    <col min="14" max="14" width="22.7109375" style="239" customWidth="1"/>
    <col min="15" max="15" width="18.140625" style="239" customWidth="1"/>
    <col min="16" max="16" width="18.7109375" style="239" customWidth="1"/>
    <col min="17" max="17" width="23.42578125" style="239" customWidth="1"/>
    <col min="18" max="18" width="16.85546875" style="239" customWidth="1"/>
    <col min="19" max="19" width="15.85546875" style="239" customWidth="1"/>
    <col min="20" max="20" width="15.28515625" style="239" customWidth="1"/>
    <col min="21" max="21" width="16.5703125" style="239" customWidth="1"/>
    <col min="22" max="22" width="17.42578125" style="239" customWidth="1"/>
    <col min="23" max="23" width="27.28515625" style="239" customWidth="1"/>
    <col min="24" max="24" width="18.140625" style="239" customWidth="1"/>
    <col min="25" max="25" width="26.140625" style="239" customWidth="1"/>
    <col min="26" max="26" width="25.7109375" style="224" customWidth="1"/>
  </cols>
  <sheetData>
    <row r="1" spans="1:70" s="6" customFormat="1" ht="15.75" customHeight="1">
      <c r="A1" s="390"/>
      <c r="B1" s="391"/>
      <c r="C1" s="392"/>
      <c r="D1" s="379" t="s">
        <v>0</v>
      </c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81"/>
      <c r="X1" s="365" t="s">
        <v>738</v>
      </c>
      <c r="Y1" s="365"/>
      <c r="Z1" s="365"/>
    </row>
    <row r="2" spans="1:70" s="6" customFormat="1" ht="15.75" customHeight="1">
      <c r="A2" s="393"/>
      <c r="B2" s="394"/>
      <c r="C2" s="395"/>
      <c r="D2" s="37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81"/>
      <c r="X2" s="365" t="s">
        <v>739</v>
      </c>
      <c r="Y2" s="365"/>
      <c r="Z2" s="365"/>
    </row>
    <row r="3" spans="1:70" s="6" customFormat="1" ht="15.75" customHeight="1">
      <c r="A3" s="393"/>
      <c r="B3" s="394"/>
      <c r="C3" s="395"/>
      <c r="D3" s="37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81"/>
      <c r="X3" s="365" t="s">
        <v>740</v>
      </c>
      <c r="Y3" s="365"/>
      <c r="Z3" s="365"/>
    </row>
    <row r="4" spans="1:70" s="6" customFormat="1" ht="15.75" customHeight="1">
      <c r="A4" s="396"/>
      <c r="B4" s="397"/>
      <c r="C4" s="398"/>
      <c r="D4" s="37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81"/>
      <c r="X4" s="365" t="s">
        <v>741</v>
      </c>
      <c r="Y4" s="365"/>
      <c r="Z4" s="365"/>
    </row>
    <row r="5" spans="1:70" s="54" customFormat="1" ht="15.75">
      <c r="A5" s="226" t="s">
        <v>1</v>
      </c>
      <c r="B5" s="227" t="s">
        <v>172</v>
      </c>
      <c r="C5" s="228"/>
      <c r="D5" s="229"/>
      <c r="E5" s="229"/>
      <c r="F5" s="229"/>
      <c r="G5" s="229"/>
      <c r="H5" s="229"/>
      <c r="I5" s="229"/>
      <c r="J5" s="229"/>
      <c r="K5" s="229"/>
      <c r="L5" s="229"/>
      <c r="M5" s="230"/>
      <c r="N5" s="230"/>
      <c r="O5" s="230"/>
      <c r="P5" s="230"/>
      <c r="Q5" s="230"/>
      <c r="R5" s="230"/>
      <c r="S5" s="230"/>
      <c r="T5" s="230"/>
      <c r="U5" s="230"/>
      <c r="V5" s="229"/>
      <c r="W5" s="229"/>
      <c r="X5" s="229"/>
      <c r="Y5" s="229"/>
      <c r="Z5" s="11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</row>
    <row r="6" spans="1:70" s="54" customFormat="1" ht="15.75">
      <c r="A6" s="231" t="s">
        <v>3</v>
      </c>
      <c r="B6" s="232">
        <v>2023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4"/>
      <c r="N6" s="234"/>
      <c r="O6" s="234"/>
      <c r="P6" s="234"/>
      <c r="Q6" s="234"/>
      <c r="R6" s="234"/>
      <c r="S6" s="234"/>
      <c r="T6" s="234"/>
      <c r="U6" s="234"/>
      <c r="V6" s="233"/>
      <c r="W6" s="233"/>
      <c r="X6" s="233"/>
      <c r="Y6" s="233"/>
      <c r="Z6" s="18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</row>
    <row r="7" spans="1:70" s="54" customFormat="1" ht="15.75">
      <c r="A7" s="231" t="s">
        <v>4</v>
      </c>
      <c r="B7" s="232" t="s">
        <v>173</v>
      </c>
      <c r="C7" s="233"/>
      <c r="D7" s="233"/>
      <c r="E7" s="235"/>
      <c r="F7" s="233"/>
      <c r="G7" s="233"/>
      <c r="H7" s="233"/>
      <c r="I7" s="233"/>
      <c r="J7" s="233"/>
      <c r="K7" s="233"/>
      <c r="L7" s="233"/>
      <c r="M7" s="234"/>
      <c r="N7" s="234"/>
      <c r="O7" s="234"/>
      <c r="P7" s="234"/>
      <c r="Q7" s="234"/>
      <c r="R7" s="234"/>
      <c r="S7" s="234"/>
      <c r="T7" s="234"/>
      <c r="U7" s="234"/>
      <c r="V7" s="233"/>
      <c r="W7" s="233"/>
      <c r="X7" s="233"/>
      <c r="Y7" s="233"/>
      <c r="Z7" s="18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</row>
    <row r="8" spans="1:70" s="54" customFormat="1" ht="15.75">
      <c r="A8" s="236" t="s">
        <v>6</v>
      </c>
      <c r="B8" s="237">
        <v>44953</v>
      </c>
      <c r="C8" s="238"/>
      <c r="D8" s="238"/>
      <c r="E8" s="238"/>
      <c r="F8" s="238"/>
      <c r="G8" s="238"/>
      <c r="H8" s="239"/>
      <c r="I8" s="238"/>
      <c r="J8" s="238"/>
      <c r="K8" s="238"/>
      <c r="L8" s="238"/>
      <c r="M8" s="240"/>
      <c r="N8" s="240"/>
      <c r="O8" s="240"/>
      <c r="P8" s="240"/>
      <c r="Q8" s="240"/>
      <c r="R8" s="240"/>
      <c r="S8" s="240"/>
      <c r="T8" s="240"/>
      <c r="U8" s="240"/>
      <c r="V8" s="238"/>
      <c r="W8" s="238"/>
      <c r="X8" s="238"/>
      <c r="Y8" s="238"/>
      <c r="Z8" s="25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</row>
    <row r="9" spans="1:70" s="54" customFormat="1" ht="26.25" customHeight="1">
      <c r="A9" s="368"/>
      <c r="B9" s="368"/>
      <c r="C9" s="368"/>
      <c r="D9" s="368"/>
      <c r="E9" s="368"/>
      <c r="F9" s="345" t="s">
        <v>12</v>
      </c>
      <c r="G9" s="345"/>
      <c r="H9" s="345"/>
      <c r="I9" s="400" t="s">
        <v>14</v>
      </c>
      <c r="J9" s="401"/>
      <c r="K9" s="401"/>
      <c r="L9" s="401"/>
      <c r="M9" s="401"/>
      <c r="N9" s="401"/>
      <c r="O9" s="401"/>
      <c r="P9" s="401"/>
      <c r="Q9" s="401"/>
      <c r="R9" s="401"/>
      <c r="S9" s="401"/>
      <c r="T9" s="401"/>
      <c r="U9" s="401"/>
      <c r="V9" s="401"/>
      <c r="W9" s="401"/>
      <c r="X9" s="401"/>
      <c r="Y9" s="401"/>
      <c r="Z9" s="402"/>
      <c r="AA9" s="55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</row>
    <row r="10" spans="1:70" s="54" customFormat="1" ht="36.75" customHeight="1">
      <c r="A10" s="241" t="s">
        <v>7</v>
      </c>
      <c r="B10" s="242" t="s">
        <v>8</v>
      </c>
      <c r="C10" s="241" t="s">
        <v>9</v>
      </c>
      <c r="D10" s="243" t="s">
        <v>10</v>
      </c>
      <c r="E10" s="241" t="s">
        <v>11</v>
      </c>
      <c r="F10" s="241" t="s">
        <v>17</v>
      </c>
      <c r="G10" s="241" t="s">
        <v>18</v>
      </c>
      <c r="H10" s="241" t="s">
        <v>19</v>
      </c>
      <c r="I10" s="244" t="s">
        <v>13</v>
      </c>
      <c r="J10" s="245" t="s">
        <v>20</v>
      </c>
      <c r="K10" s="245" t="s">
        <v>21</v>
      </c>
      <c r="L10" s="245" t="s">
        <v>22</v>
      </c>
      <c r="M10" s="246" t="s">
        <v>23</v>
      </c>
      <c r="N10" s="246" t="s">
        <v>24</v>
      </c>
      <c r="O10" s="246" t="s">
        <v>25</v>
      </c>
      <c r="P10" s="246" t="s">
        <v>26</v>
      </c>
      <c r="Q10" s="246" t="s">
        <v>27</v>
      </c>
      <c r="R10" s="246" t="s">
        <v>28</v>
      </c>
      <c r="S10" s="246" t="s">
        <v>29</v>
      </c>
      <c r="T10" s="246" t="s">
        <v>30</v>
      </c>
      <c r="U10" s="246" t="s">
        <v>31</v>
      </c>
      <c r="V10" s="245" t="s">
        <v>32</v>
      </c>
      <c r="W10" s="245" t="s">
        <v>33</v>
      </c>
      <c r="X10" s="245" t="s">
        <v>34</v>
      </c>
      <c r="Y10" s="241" t="s">
        <v>15</v>
      </c>
      <c r="Z10" s="247" t="s">
        <v>16</v>
      </c>
      <c r="AA10" s="55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</row>
    <row r="11" spans="1:70" s="54" customFormat="1" ht="63.75">
      <c r="A11" s="93" t="s">
        <v>66</v>
      </c>
      <c r="B11" s="93" t="s">
        <v>174</v>
      </c>
      <c r="C11" s="93" t="s">
        <v>175</v>
      </c>
      <c r="D11" s="93" t="s">
        <v>176</v>
      </c>
      <c r="E11" s="92">
        <v>2020051290042</v>
      </c>
      <c r="F11" s="84" t="s">
        <v>177</v>
      </c>
      <c r="G11" s="93" t="s">
        <v>42</v>
      </c>
      <c r="H11" s="85">
        <v>1</v>
      </c>
      <c r="I11" s="248"/>
      <c r="J11" s="248"/>
      <c r="K11" s="74"/>
      <c r="L11" s="74"/>
      <c r="M11" s="116"/>
      <c r="N11" s="87">
        <v>23000000</v>
      </c>
      <c r="O11" s="116"/>
      <c r="P11" s="116"/>
      <c r="Q11" s="116"/>
      <c r="R11" s="116"/>
      <c r="S11" s="116"/>
      <c r="T11" s="116"/>
      <c r="U11" s="116"/>
      <c r="V11" s="74"/>
      <c r="W11" s="74"/>
      <c r="X11" s="74"/>
      <c r="Y11" s="84" t="s">
        <v>172</v>
      </c>
      <c r="Z11" s="249"/>
      <c r="AA11" s="56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</row>
    <row r="12" spans="1:70" s="54" customFormat="1" ht="63.75">
      <c r="A12" s="93" t="s">
        <v>66</v>
      </c>
      <c r="B12" s="93" t="s">
        <v>174</v>
      </c>
      <c r="C12" s="93" t="s">
        <v>175</v>
      </c>
      <c r="D12" s="93" t="s">
        <v>176</v>
      </c>
      <c r="E12" s="92">
        <v>2020051290042</v>
      </c>
      <c r="F12" s="84" t="s">
        <v>178</v>
      </c>
      <c r="G12" s="93" t="s">
        <v>42</v>
      </c>
      <c r="H12" s="85">
        <v>1</v>
      </c>
      <c r="I12" s="248"/>
      <c r="J12" s="248"/>
      <c r="K12" s="74"/>
      <c r="L12" s="74"/>
      <c r="M12" s="116"/>
      <c r="N12" s="87">
        <v>23000000</v>
      </c>
      <c r="O12" s="116"/>
      <c r="P12" s="116"/>
      <c r="Q12" s="116"/>
      <c r="R12" s="116"/>
      <c r="S12" s="116"/>
      <c r="T12" s="116"/>
      <c r="U12" s="116"/>
      <c r="V12" s="74"/>
      <c r="W12" s="74"/>
      <c r="X12" s="74"/>
      <c r="Y12" s="84" t="s">
        <v>172</v>
      </c>
      <c r="Z12" s="249"/>
      <c r="AA12" s="56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</row>
    <row r="13" spans="1:70" s="54" customFormat="1" ht="63.75">
      <c r="A13" s="93" t="s">
        <v>66</v>
      </c>
      <c r="B13" s="93" t="s">
        <v>174</v>
      </c>
      <c r="C13" s="93" t="s">
        <v>175</v>
      </c>
      <c r="D13" s="93" t="s">
        <v>176</v>
      </c>
      <c r="E13" s="92">
        <v>2020051290042</v>
      </c>
      <c r="F13" s="84" t="s">
        <v>179</v>
      </c>
      <c r="G13" s="93" t="s">
        <v>42</v>
      </c>
      <c r="H13" s="85">
        <v>1</v>
      </c>
      <c r="I13" s="248"/>
      <c r="J13" s="248"/>
      <c r="K13" s="74"/>
      <c r="L13" s="74"/>
      <c r="M13" s="116"/>
      <c r="N13" s="87">
        <v>23000000</v>
      </c>
      <c r="O13" s="116"/>
      <c r="P13" s="116"/>
      <c r="Q13" s="116"/>
      <c r="R13" s="116"/>
      <c r="S13" s="116"/>
      <c r="T13" s="116"/>
      <c r="U13" s="116"/>
      <c r="V13" s="74"/>
      <c r="W13" s="74"/>
      <c r="X13" s="74"/>
      <c r="Y13" s="84" t="s">
        <v>172</v>
      </c>
      <c r="Z13" s="249"/>
      <c r="AA13" s="56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</row>
    <row r="14" spans="1:70" s="54" customFormat="1" ht="63.75">
      <c r="A14" s="93" t="s">
        <v>66</v>
      </c>
      <c r="B14" s="93" t="s">
        <v>174</v>
      </c>
      <c r="C14" s="93" t="s">
        <v>180</v>
      </c>
      <c r="D14" s="93" t="s">
        <v>176</v>
      </c>
      <c r="E14" s="92">
        <v>2020051290042</v>
      </c>
      <c r="F14" s="84" t="s">
        <v>181</v>
      </c>
      <c r="G14" s="93" t="s">
        <v>39</v>
      </c>
      <c r="H14" s="89">
        <v>0.5</v>
      </c>
      <c r="I14" s="248"/>
      <c r="J14" s="248"/>
      <c r="K14" s="74"/>
      <c r="L14" s="74"/>
      <c r="M14" s="116"/>
      <c r="N14" s="87">
        <v>13000000</v>
      </c>
      <c r="O14" s="116"/>
      <c r="P14" s="116"/>
      <c r="Q14" s="116"/>
      <c r="R14" s="116"/>
      <c r="S14" s="116"/>
      <c r="T14" s="116"/>
      <c r="U14" s="116"/>
      <c r="V14" s="74"/>
      <c r="W14" s="74"/>
      <c r="X14" s="74"/>
      <c r="Y14" s="84" t="s">
        <v>172</v>
      </c>
      <c r="Z14" s="249"/>
      <c r="AA14" s="56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</row>
    <row r="15" spans="1:70" s="54" customFormat="1" ht="63.75">
      <c r="A15" s="93" t="s">
        <v>66</v>
      </c>
      <c r="B15" s="93" t="s">
        <v>174</v>
      </c>
      <c r="C15" s="93" t="s">
        <v>180</v>
      </c>
      <c r="D15" s="93" t="s">
        <v>176</v>
      </c>
      <c r="E15" s="92">
        <v>2020051290042</v>
      </c>
      <c r="F15" s="84" t="s">
        <v>182</v>
      </c>
      <c r="G15" s="93" t="s">
        <v>42</v>
      </c>
      <c r="H15" s="85">
        <v>1</v>
      </c>
      <c r="I15" s="248"/>
      <c r="J15" s="248"/>
      <c r="K15" s="74"/>
      <c r="L15" s="74"/>
      <c r="M15" s="116"/>
      <c r="N15" s="87">
        <v>23000000</v>
      </c>
      <c r="O15" s="116"/>
      <c r="P15" s="116"/>
      <c r="Q15" s="116"/>
      <c r="R15" s="116"/>
      <c r="S15" s="116"/>
      <c r="T15" s="116"/>
      <c r="U15" s="116"/>
      <c r="V15" s="74"/>
      <c r="W15" s="74"/>
      <c r="X15" s="74"/>
      <c r="Y15" s="84" t="s">
        <v>172</v>
      </c>
      <c r="Z15" s="249"/>
      <c r="AA15" s="56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</row>
    <row r="16" spans="1:70" s="54" customFormat="1" ht="25.5" customHeight="1">
      <c r="A16" s="403" t="s">
        <v>66</v>
      </c>
      <c r="B16" s="403" t="s">
        <v>183</v>
      </c>
      <c r="C16" s="403" t="s">
        <v>184</v>
      </c>
      <c r="D16" s="403" t="s">
        <v>176</v>
      </c>
      <c r="E16" s="405">
        <v>2020051290042</v>
      </c>
      <c r="F16" s="407" t="s">
        <v>185</v>
      </c>
      <c r="G16" s="403" t="s">
        <v>42</v>
      </c>
      <c r="H16" s="411">
        <v>1</v>
      </c>
      <c r="I16" s="409"/>
      <c r="J16" s="409"/>
      <c r="K16" s="382"/>
      <c r="L16" s="382"/>
      <c r="M16" s="388"/>
      <c r="N16" s="386">
        <v>47400000</v>
      </c>
      <c r="O16" s="388"/>
      <c r="P16" s="388"/>
      <c r="Q16" s="388"/>
      <c r="R16" s="388"/>
      <c r="S16" s="388"/>
      <c r="T16" s="388"/>
      <c r="U16" s="388"/>
      <c r="V16" s="382"/>
      <c r="W16" s="382"/>
      <c r="X16" s="382"/>
      <c r="Y16" s="407" t="s">
        <v>172</v>
      </c>
      <c r="Z16" s="384"/>
      <c r="AA16" s="56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</row>
    <row r="17" spans="1:70" s="54" customFormat="1" ht="25.5" customHeight="1">
      <c r="A17" s="404"/>
      <c r="B17" s="404"/>
      <c r="C17" s="404"/>
      <c r="D17" s="404"/>
      <c r="E17" s="406"/>
      <c r="F17" s="408"/>
      <c r="G17" s="404"/>
      <c r="H17" s="412"/>
      <c r="I17" s="410"/>
      <c r="J17" s="410"/>
      <c r="K17" s="383"/>
      <c r="L17" s="383"/>
      <c r="M17" s="389"/>
      <c r="N17" s="387"/>
      <c r="O17" s="389"/>
      <c r="P17" s="389"/>
      <c r="Q17" s="389"/>
      <c r="R17" s="389"/>
      <c r="S17" s="389"/>
      <c r="T17" s="389"/>
      <c r="U17" s="389"/>
      <c r="V17" s="383"/>
      <c r="W17" s="383"/>
      <c r="X17" s="383"/>
      <c r="Y17" s="408"/>
      <c r="Z17" s="385"/>
      <c r="AA17" s="56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</row>
    <row r="18" spans="1:70" s="54" customFormat="1" ht="63.75">
      <c r="A18" s="93" t="s">
        <v>66</v>
      </c>
      <c r="B18" s="93" t="s">
        <v>186</v>
      </c>
      <c r="C18" s="93" t="s">
        <v>187</v>
      </c>
      <c r="D18" s="93" t="s">
        <v>188</v>
      </c>
      <c r="E18" s="92">
        <v>2020051290045</v>
      </c>
      <c r="F18" s="84" t="s">
        <v>189</v>
      </c>
      <c r="G18" s="93" t="s">
        <v>42</v>
      </c>
      <c r="H18" s="85">
        <v>1</v>
      </c>
      <c r="I18" s="248"/>
      <c r="J18" s="250"/>
      <c r="K18" s="74"/>
      <c r="L18" s="74"/>
      <c r="M18" s="116"/>
      <c r="N18" s="116"/>
      <c r="O18" s="116"/>
      <c r="P18" s="116"/>
      <c r="Q18" s="116"/>
      <c r="R18" s="116"/>
      <c r="S18" s="116"/>
      <c r="T18" s="116"/>
      <c r="U18" s="132">
        <v>8800000</v>
      </c>
      <c r="V18" s="74"/>
      <c r="W18" s="74"/>
      <c r="X18" s="74"/>
      <c r="Y18" s="84" t="s">
        <v>172</v>
      </c>
      <c r="Z18" s="249"/>
      <c r="AA18" s="56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</row>
    <row r="19" spans="1:70" s="54" customFormat="1" ht="89.25">
      <c r="A19" s="93" t="s">
        <v>66</v>
      </c>
      <c r="B19" s="93" t="s">
        <v>186</v>
      </c>
      <c r="C19" s="93" t="s">
        <v>187</v>
      </c>
      <c r="D19" s="93" t="s">
        <v>188</v>
      </c>
      <c r="E19" s="92">
        <v>2020051290045</v>
      </c>
      <c r="F19" s="84" t="s">
        <v>190</v>
      </c>
      <c r="G19" s="93" t="s">
        <v>42</v>
      </c>
      <c r="H19" s="85">
        <v>1</v>
      </c>
      <c r="I19" s="248"/>
      <c r="J19" s="250"/>
      <c r="K19" s="74"/>
      <c r="L19" s="74"/>
      <c r="M19" s="116"/>
      <c r="N19" s="116"/>
      <c r="O19" s="116"/>
      <c r="P19" s="116"/>
      <c r="Q19" s="116"/>
      <c r="R19" s="116"/>
      <c r="S19" s="116"/>
      <c r="T19" s="116"/>
      <c r="U19" s="132">
        <v>14900000</v>
      </c>
      <c r="V19" s="74"/>
      <c r="W19" s="74"/>
      <c r="X19" s="74"/>
      <c r="Y19" s="84" t="s">
        <v>172</v>
      </c>
      <c r="Z19" s="249"/>
      <c r="AA19" s="56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</row>
    <row r="20" spans="1:70" s="54" customFormat="1" ht="89.25">
      <c r="A20" s="93" t="s">
        <v>66</v>
      </c>
      <c r="B20" s="93" t="s">
        <v>186</v>
      </c>
      <c r="C20" s="93" t="s">
        <v>187</v>
      </c>
      <c r="D20" s="93" t="s">
        <v>188</v>
      </c>
      <c r="E20" s="92">
        <v>2020051290045</v>
      </c>
      <c r="F20" s="84" t="s">
        <v>190</v>
      </c>
      <c r="G20" s="93" t="s">
        <v>42</v>
      </c>
      <c r="H20" s="85">
        <v>1</v>
      </c>
      <c r="I20" s="248"/>
      <c r="J20" s="250"/>
      <c r="K20" s="74"/>
      <c r="L20" s="74"/>
      <c r="M20" s="116"/>
      <c r="N20" s="116"/>
      <c r="O20" s="116"/>
      <c r="P20" s="116"/>
      <c r="Q20" s="116"/>
      <c r="R20" s="116"/>
      <c r="S20" s="116"/>
      <c r="T20" s="116"/>
      <c r="U20" s="132">
        <v>10000000</v>
      </c>
      <c r="V20" s="74"/>
      <c r="W20" s="74"/>
      <c r="X20" s="74"/>
      <c r="Y20" s="84" t="s">
        <v>172</v>
      </c>
      <c r="Z20" s="249"/>
      <c r="AA20" s="56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</row>
    <row r="21" spans="1:70" s="54" customFormat="1" ht="89.25">
      <c r="A21" s="93" t="s">
        <v>66</v>
      </c>
      <c r="B21" s="93" t="s">
        <v>186</v>
      </c>
      <c r="C21" s="93" t="s">
        <v>187</v>
      </c>
      <c r="D21" s="93" t="s">
        <v>188</v>
      </c>
      <c r="E21" s="92">
        <v>2020051290045</v>
      </c>
      <c r="F21" s="84" t="s">
        <v>190</v>
      </c>
      <c r="G21" s="93" t="s">
        <v>42</v>
      </c>
      <c r="H21" s="85">
        <v>1</v>
      </c>
      <c r="I21" s="248"/>
      <c r="J21" s="250"/>
      <c r="K21" s="74"/>
      <c r="L21" s="74"/>
      <c r="M21" s="116"/>
      <c r="N21" s="116"/>
      <c r="O21" s="116"/>
      <c r="P21" s="116"/>
      <c r="Q21" s="116"/>
      <c r="R21" s="116"/>
      <c r="S21" s="116"/>
      <c r="T21" s="116"/>
      <c r="U21" s="132">
        <v>5000000</v>
      </c>
      <c r="V21" s="74"/>
      <c r="W21" s="74"/>
      <c r="X21" s="74"/>
      <c r="Y21" s="84" t="s">
        <v>172</v>
      </c>
      <c r="Z21" s="249"/>
      <c r="AA21" s="56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</row>
    <row r="22" spans="1:70" s="54" customFormat="1" ht="63.75">
      <c r="A22" s="93" t="s">
        <v>66</v>
      </c>
      <c r="B22" s="93" t="s">
        <v>186</v>
      </c>
      <c r="C22" s="93" t="s">
        <v>187</v>
      </c>
      <c r="D22" s="93" t="s">
        <v>188</v>
      </c>
      <c r="E22" s="92">
        <v>2020051290045</v>
      </c>
      <c r="F22" s="84" t="s">
        <v>191</v>
      </c>
      <c r="G22" s="93" t="s">
        <v>42</v>
      </c>
      <c r="H22" s="85">
        <v>1</v>
      </c>
      <c r="I22" s="248"/>
      <c r="J22" s="250"/>
      <c r="K22" s="74"/>
      <c r="L22" s="74"/>
      <c r="M22" s="116"/>
      <c r="N22" s="116"/>
      <c r="O22" s="116"/>
      <c r="P22" s="116"/>
      <c r="Q22" s="116"/>
      <c r="R22" s="116"/>
      <c r="S22" s="116"/>
      <c r="T22" s="116"/>
      <c r="U22" s="132">
        <v>8800000</v>
      </c>
      <c r="V22" s="74"/>
      <c r="W22" s="74"/>
      <c r="X22" s="74"/>
      <c r="Y22" s="84" t="s">
        <v>172</v>
      </c>
      <c r="Z22" s="249"/>
      <c r="AA22" s="56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</row>
    <row r="23" spans="1:70" s="54" customFormat="1" ht="63.75">
      <c r="A23" s="93" t="s">
        <v>66</v>
      </c>
      <c r="B23" s="93" t="s">
        <v>186</v>
      </c>
      <c r="C23" s="93" t="s">
        <v>187</v>
      </c>
      <c r="D23" s="93" t="s">
        <v>188</v>
      </c>
      <c r="E23" s="92">
        <v>2020051290045</v>
      </c>
      <c r="F23" s="84" t="s">
        <v>191</v>
      </c>
      <c r="G23" s="93" t="s">
        <v>42</v>
      </c>
      <c r="H23" s="85">
        <v>1</v>
      </c>
      <c r="I23" s="248"/>
      <c r="J23" s="250"/>
      <c r="K23" s="74"/>
      <c r="L23" s="74"/>
      <c r="M23" s="116"/>
      <c r="N23" s="116"/>
      <c r="O23" s="116"/>
      <c r="P23" s="116"/>
      <c r="Q23" s="116"/>
      <c r="R23" s="116"/>
      <c r="S23" s="116"/>
      <c r="T23" s="116"/>
      <c r="U23" s="132">
        <v>8800000</v>
      </c>
      <c r="V23" s="74"/>
      <c r="W23" s="74"/>
      <c r="X23" s="74"/>
      <c r="Y23" s="84" t="s">
        <v>172</v>
      </c>
      <c r="Z23" s="249"/>
      <c r="AA23" s="56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</row>
    <row r="24" spans="1:70" s="54" customFormat="1" ht="51">
      <c r="A24" s="93" t="s">
        <v>116</v>
      </c>
      <c r="B24" s="84" t="s">
        <v>192</v>
      </c>
      <c r="C24" s="93" t="s">
        <v>193</v>
      </c>
      <c r="D24" s="93" t="s">
        <v>194</v>
      </c>
      <c r="E24" s="92">
        <v>2020051290047</v>
      </c>
      <c r="F24" s="84" t="s">
        <v>195</v>
      </c>
      <c r="G24" s="93" t="s">
        <v>42</v>
      </c>
      <c r="H24" s="85">
        <v>1</v>
      </c>
      <c r="I24" s="248"/>
      <c r="J24" s="248"/>
      <c r="K24" s="74"/>
      <c r="L24" s="74"/>
      <c r="M24" s="116"/>
      <c r="N24" s="87">
        <v>53600000</v>
      </c>
      <c r="O24" s="116"/>
      <c r="P24" s="116"/>
      <c r="Q24" s="116"/>
      <c r="R24" s="116"/>
      <c r="S24" s="116"/>
      <c r="T24" s="116"/>
      <c r="U24" s="116"/>
      <c r="V24" s="74"/>
      <c r="W24" s="74"/>
      <c r="X24" s="74"/>
      <c r="Y24" s="84" t="s">
        <v>172</v>
      </c>
      <c r="Z24" s="249"/>
      <c r="AA24" s="56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</row>
    <row r="25" spans="1:70" s="54" customFormat="1" ht="51">
      <c r="A25" s="93" t="s">
        <v>116</v>
      </c>
      <c r="B25" s="93" t="s">
        <v>117</v>
      </c>
      <c r="C25" s="93" t="s">
        <v>129</v>
      </c>
      <c r="D25" s="93" t="s">
        <v>119</v>
      </c>
      <c r="E25" s="92">
        <v>2020051290053</v>
      </c>
      <c r="F25" s="84" t="s">
        <v>196</v>
      </c>
      <c r="G25" s="93" t="s">
        <v>42</v>
      </c>
      <c r="H25" s="85">
        <v>1</v>
      </c>
      <c r="I25" s="248"/>
      <c r="J25" s="90"/>
      <c r="K25" s="74"/>
      <c r="L25" s="74"/>
      <c r="M25" s="132">
        <v>11000000</v>
      </c>
      <c r="N25" s="116"/>
      <c r="O25" s="116"/>
      <c r="P25" s="116"/>
      <c r="Q25" s="116"/>
      <c r="R25" s="116"/>
      <c r="S25" s="116"/>
      <c r="T25" s="116"/>
      <c r="U25" s="116"/>
      <c r="V25" s="74"/>
      <c r="W25" s="74"/>
      <c r="X25" s="74"/>
      <c r="Y25" s="84" t="s">
        <v>172</v>
      </c>
      <c r="Z25" s="249"/>
      <c r="AA25" s="56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</row>
    <row r="26" spans="1:70" s="54" customFormat="1" ht="51">
      <c r="A26" s="93" t="s">
        <v>116</v>
      </c>
      <c r="B26" s="93" t="s">
        <v>117</v>
      </c>
      <c r="C26" s="93" t="s">
        <v>129</v>
      </c>
      <c r="D26" s="93" t="s">
        <v>119</v>
      </c>
      <c r="E26" s="92">
        <v>2020051290053</v>
      </c>
      <c r="F26" s="84" t="s">
        <v>196</v>
      </c>
      <c r="G26" s="93" t="s">
        <v>42</v>
      </c>
      <c r="H26" s="85">
        <v>1</v>
      </c>
      <c r="I26" s="248"/>
      <c r="J26" s="90"/>
      <c r="K26" s="74"/>
      <c r="L26" s="74"/>
      <c r="M26" s="132">
        <v>5000000</v>
      </c>
      <c r="N26" s="116"/>
      <c r="O26" s="116"/>
      <c r="P26" s="116"/>
      <c r="Q26" s="116"/>
      <c r="R26" s="116"/>
      <c r="S26" s="116"/>
      <c r="T26" s="116"/>
      <c r="U26" s="116"/>
      <c r="V26" s="74"/>
      <c r="W26" s="74"/>
      <c r="X26" s="74"/>
      <c r="Y26" s="84" t="s">
        <v>172</v>
      </c>
      <c r="Z26" s="249"/>
      <c r="AA26" s="56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</row>
    <row r="27" spans="1:70" s="54" customFormat="1" ht="51">
      <c r="A27" s="93" t="s">
        <v>35</v>
      </c>
      <c r="B27" s="192" t="s">
        <v>197</v>
      </c>
      <c r="C27" s="93" t="s">
        <v>198</v>
      </c>
      <c r="D27" s="93" t="s">
        <v>199</v>
      </c>
      <c r="E27" s="92">
        <v>2020051290048</v>
      </c>
      <c r="F27" s="84" t="s">
        <v>200</v>
      </c>
      <c r="G27" s="93" t="s">
        <v>42</v>
      </c>
      <c r="H27" s="85">
        <v>1</v>
      </c>
      <c r="I27" s="248"/>
      <c r="J27" s="248"/>
      <c r="K27" s="74"/>
      <c r="L27" s="74"/>
      <c r="M27" s="116"/>
      <c r="N27" s="87">
        <v>25000000</v>
      </c>
      <c r="O27" s="116"/>
      <c r="P27" s="116"/>
      <c r="Q27" s="116"/>
      <c r="R27" s="116"/>
      <c r="S27" s="116"/>
      <c r="T27" s="116"/>
      <c r="U27" s="116"/>
      <c r="V27" s="74"/>
      <c r="W27" s="74"/>
      <c r="X27" s="74"/>
      <c r="Y27" s="84" t="s">
        <v>172</v>
      </c>
      <c r="Z27" s="249"/>
      <c r="AA27" s="56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</row>
    <row r="28" spans="1:70" s="54" customFormat="1" ht="51">
      <c r="A28" s="93" t="s">
        <v>35</v>
      </c>
      <c r="B28" s="192" t="s">
        <v>197</v>
      </c>
      <c r="C28" s="93" t="s">
        <v>198</v>
      </c>
      <c r="D28" s="93" t="s">
        <v>199</v>
      </c>
      <c r="E28" s="92">
        <v>2020051290048</v>
      </c>
      <c r="F28" s="84" t="s">
        <v>200</v>
      </c>
      <c r="G28" s="93" t="s">
        <v>42</v>
      </c>
      <c r="H28" s="85">
        <v>1</v>
      </c>
      <c r="I28" s="248"/>
      <c r="J28" s="248"/>
      <c r="K28" s="74"/>
      <c r="L28" s="74"/>
      <c r="M28" s="116"/>
      <c r="N28" s="87">
        <v>25000000</v>
      </c>
      <c r="O28" s="116"/>
      <c r="P28" s="116"/>
      <c r="Q28" s="116"/>
      <c r="R28" s="116"/>
      <c r="S28" s="116"/>
      <c r="T28" s="116"/>
      <c r="U28" s="116"/>
      <c r="V28" s="74"/>
      <c r="W28" s="74"/>
      <c r="X28" s="74"/>
      <c r="Y28" s="84" t="s">
        <v>172</v>
      </c>
      <c r="Z28" s="249"/>
      <c r="AA28" s="56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</row>
    <row r="29" spans="1:70" s="54" customFormat="1" ht="51">
      <c r="A29" s="93" t="s">
        <v>35</v>
      </c>
      <c r="B29" s="192" t="s">
        <v>197</v>
      </c>
      <c r="C29" s="93" t="s">
        <v>198</v>
      </c>
      <c r="D29" s="93" t="s">
        <v>199</v>
      </c>
      <c r="E29" s="92">
        <v>2020051290048</v>
      </c>
      <c r="F29" s="84" t="s">
        <v>201</v>
      </c>
      <c r="G29" s="93" t="s">
        <v>42</v>
      </c>
      <c r="H29" s="85">
        <v>6</v>
      </c>
      <c r="I29" s="248"/>
      <c r="J29" s="248"/>
      <c r="K29" s="74"/>
      <c r="L29" s="74"/>
      <c r="M29" s="116"/>
      <c r="N29" s="87">
        <v>23000000</v>
      </c>
      <c r="O29" s="116"/>
      <c r="P29" s="116"/>
      <c r="Q29" s="116"/>
      <c r="R29" s="116"/>
      <c r="S29" s="116"/>
      <c r="T29" s="116"/>
      <c r="U29" s="116"/>
      <c r="V29" s="74"/>
      <c r="W29" s="74"/>
      <c r="X29" s="74"/>
      <c r="Y29" s="84" t="s">
        <v>172</v>
      </c>
      <c r="Z29" s="249"/>
      <c r="AA29" s="56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</row>
    <row r="30" spans="1:70" s="54" customFormat="1" ht="45" customHeight="1">
      <c r="A30" s="251" t="s">
        <v>35</v>
      </c>
      <c r="B30" s="193" t="s">
        <v>197</v>
      </c>
      <c r="C30" s="251" t="s">
        <v>198</v>
      </c>
      <c r="D30" s="251" t="s">
        <v>199</v>
      </c>
      <c r="E30" s="252">
        <v>2020051290048</v>
      </c>
      <c r="F30" s="253" t="s">
        <v>202</v>
      </c>
      <c r="G30" s="251" t="s">
        <v>42</v>
      </c>
      <c r="H30" s="254">
        <v>1</v>
      </c>
      <c r="I30" s="255"/>
      <c r="J30" s="255"/>
      <c r="K30" s="256"/>
      <c r="L30" s="256"/>
      <c r="M30" s="257"/>
      <c r="N30" s="87">
        <v>1000360747</v>
      </c>
      <c r="O30" s="116"/>
      <c r="P30" s="116"/>
      <c r="Q30" s="116"/>
      <c r="R30" s="116"/>
      <c r="S30" s="116"/>
      <c r="T30" s="116"/>
      <c r="U30" s="116"/>
      <c r="V30" s="74"/>
      <c r="W30" s="74"/>
      <c r="X30" s="74"/>
      <c r="Y30" s="253" t="s">
        <v>172</v>
      </c>
      <c r="Z30" s="249"/>
      <c r="AA30" s="56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</row>
    <row r="31" spans="1:70" s="54" customFormat="1" ht="63.75">
      <c r="A31" s="93" t="s">
        <v>35</v>
      </c>
      <c r="B31" s="192" t="s">
        <v>197</v>
      </c>
      <c r="C31" s="93" t="s">
        <v>198</v>
      </c>
      <c r="D31" s="93" t="s">
        <v>199</v>
      </c>
      <c r="E31" s="92">
        <v>2020051290048</v>
      </c>
      <c r="F31" s="84" t="s">
        <v>203</v>
      </c>
      <c r="G31" s="93" t="s">
        <v>42</v>
      </c>
      <c r="H31" s="85">
        <v>1</v>
      </c>
      <c r="I31" s="248"/>
      <c r="J31" s="248"/>
      <c r="K31" s="74"/>
      <c r="L31" s="74"/>
      <c r="M31" s="132">
        <v>2000000</v>
      </c>
      <c r="N31" s="87"/>
      <c r="O31" s="116"/>
      <c r="P31" s="116"/>
      <c r="Q31" s="116"/>
      <c r="R31" s="116"/>
      <c r="S31" s="116"/>
      <c r="T31" s="116"/>
      <c r="U31" s="116"/>
      <c r="V31" s="74"/>
      <c r="W31" s="74"/>
      <c r="X31" s="74"/>
      <c r="Y31" s="84" t="s">
        <v>172</v>
      </c>
      <c r="Z31" s="249"/>
      <c r="AA31" s="56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</row>
    <row r="32" spans="1:70" s="54" customFormat="1" ht="51">
      <c r="A32" s="93" t="s">
        <v>35</v>
      </c>
      <c r="B32" s="192" t="s">
        <v>197</v>
      </c>
      <c r="C32" s="93" t="s">
        <v>198</v>
      </c>
      <c r="D32" s="93" t="s">
        <v>199</v>
      </c>
      <c r="E32" s="92">
        <v>2020051290048</v>
      </c>
      <c r="F32" s="84" t="s">
        <v>204</v>
      </c>
      <c r="G32" s="93" t="s">
        <v>42</v>
      </c>
      <c r="H32" s="85">
        <v>1</v>
      </c>
      <c r="I32" s="248"/>
      <c r="J32" s="248"/>
      <c r="K32" s="74"/>
      <c r="L32" s="74"/>
      <c r="M32" s="132">
        <v>5000000</v>
      </c>
      <c r="N32" s="87"/>
      <c r="O32" s="116"/>
      <c r="P32" s="116"/>
      <c r="Q32" s="116"/>
      <c r="R32" s="116"/>
      <c r="S32" s="116"/>
      <c r="T32" s="116"/>
      <c r="U32" s="116"/>
      <c r="V32" s="74"/>
      <c r="W32" s="74"/>
      <c r="X32" s="74"/>
      <c r="Y32" s="84" t="s">
        <v>172</v>
      </c>
      <c r="Z32" s="249"/>
      <c r="AA32" s="56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</row>
    <row r="33" spans="1:70" s="54" customFormat="1" ht="51">
      <c r="A33" s="93" t="s">
        <v>35</v>
      </c>
      <c r="B33" s="192" t="s">
        <v>197</v>
      </c>
      <c r="C33" s="93" t="s">
        <v>198</v>
      </c>
      <c r="D33" s="93" t="s">
        <v>194</v>
      </c>
      <c r="E33" s="92">
        <v>2020051290047</v>
      </c>
      <c r="F33" s="84" t="s">
        <v>205</v>
      </c>
      <c r="G33" s="93" t="s">
        <v>42</v>
      </c>
      <c r="H33" s="85">
        <v>1</v>
      </c>
      <c r="I33" s="248"/>
      <c r="J33" s="248"/>
      <c r="K33" s="74"/>
      <c r="L33" s="74"/>
      <c r="M33" s="116"/>
      <c r="N33" s="87">
        <v>50000000</v>
      </c>
      <c r="O33" s="116"/>
      <c r="P33" s="116"/>
      <c r="Q33" s="116"/>
      <c r="R33" s="116"/>
      <c r="S33" s="116"/>
      <c r="T33" s="116"/>
      <c r="U33" s="116"/>
      <c r="V33" s="74"/>
      <c r="W33" s="74"/>
      <c r="X33" s="74"/>
      <c r="Y33" s="84" t="s">
        <v>172</v>
      </c>
      <c r="Z33" s="249"/>
      <c r="AA33" s="56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</row>
    <row r="34" spans="1:70" s="54" customFormat="1" ht="45" customHeight="1">
      <c r="A34" s="251" t="s">
        <v>35</v>
      </c>
      <c r="B34" s="193" t="s">
        <v>197</v>
      </c>
      <c r="C34" s="251" t="s">
        <v>198</v>
      </c>
      <c r="D34" s="251" t="s">
        <v>199</v>
      </c>
      <c r="E34" s="252">
        <v>2020051290048</v>
      </c>
      <c r="F34" s="253" t="s">
        <v>206</v>
      </c>
      <c r="G34" s="251" t="s">
        <v>39</v>
      </c>
      <c r="H34" s="258">
        <v>0.75</v>
      </c>
      <c r="I34" s="255"/>
      <c r="J34" s="255"/>
      <c r="K34" s="256"/>
      <c r="L34" s="256"/>
      <c r="M34" s="257"/>
      <c r="N34" s="87">
        <v>100360747</v>
      </c>
      <c r="O34" s="257"/>
      <c r="P34" s="257"/>
      <c r="Q34" s="257"/>
      <c r="R34" s="257"/>
      <c r="S34" s="257"/>
      <c r="T34" s="257"/>
      <c r="U34" s="257"/>
      <c r="V34" s="256"/>
      <c r="W34" s="256"/>
      <c r="X34" s="256"/>
      <c r="Y34" s="253" t="s">
        <v>172</v>
      </c>
      <c r="Z34" s="259"/>
      <c r="AA34" s="56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</row>
    <row r="35" spans="1:70" s="54" customFormat="1" ht="51">
      <c r="A35" s="93" t="s">
        <v>35</v>
      </c>
      <c r="B35" s="192" t="s">
        <v>197</v>
      </c>
      <c r="C35" s="93" t="s">
        <v>207</v>
      </c>
      <c r="D35" s="93" t="s">
        <v>199</v>
      </c>
      <c r="E35" s="92">
        <v>2020051290048</v>
      </c>
      <c r="F35" s="84" t="s">
        <v>208</v>
      </c>
      <c r="G35" s="93" t="s">
        <v>42</v>
      </c>
      <c r="H35" s="85">
        <v>1</v>
      </c>
      <c r="I35" s="248"/>
      <c r="J35" s="248"/>
      <c r="K35" s="74"/>
      <c r="L35" s="74"/>
      <c r="M35" s="116"/>
      <c r="N35" s="87">
        <v>13000000</v>
      </c>
      <c r="O35" s="116"/>
      <c r="P35" s="116"/>
      <c r="Q35" s="116"/>
      <c r="R35" s="116"/>
      <c r="S35" s="116"/>
      <c r="T35" s="116"/>
      <c r="U35" s="116"/>
      <c r="V35" s="74"/>
      <c r="W35" s="74"/>
      <c r="X35" s="74"/>
      <c r="Y35" s="84" t="s">
        <v>172</v>
      </c>
      <c r="Z35" s="249"/>
      <c r="AA35" s="56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</row>
    <row r="36" spans="1:70" s="54" customFormat="1" ht="51">
      <c r="A36" s="93" t="s">
        <v>35</v>
      </c>
      <c r="B36" s="192" t="s">
        <v>197</v>
      </c>
      <c r="C36" s="93" t="s">
        <v>207</v>
      </c>
      <c r="D36" s="93" t="s">
        <v>199</v>
      </c>
      <c r="E36" s="92">
        <v>2020051290048</v>
      </c>
      <c r="F36" s="84" t="s">
        <v>209</v>
      </c>
      <c r="G36" s="93" t="s">
        <v>42</v>
      </c>
      <c r="H36" s="85">
        <v>2</v>
      </c>
      <c r="I36" s="248"/>
      <c r="J36" s="248"/>
      <c r="K36" s="74"/>
      <c r="L36" s="74"/>
      <c r="M36" s="116"/>
      <c r="N36" s="87">
        <v>10000000</v>
      </c>
      <c r="O36" s="116"/>
      <c r="P36" s="116"/>
      <c r="Q36" s="116"/>
      <c r="R36" s="116"/>
      <c r="S36" s="116"/>
      <c r="T36" s="116"/>
      <c r="U36" s="116"/>
      <c r="V36" s="74"/>
      <c r="W36" s="74"/>
      <c r="X36" s="74"/>
      <c r="Y36" s="84" t="s">
        <v>172</v>
      </c>
      <c r="Z36" s="249"/>
      <c r="AA36" s="56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</row>
    <row r="37" spans="1:70" s="54" customFormat="1" ht="51">
      <c r="A37" s="93" t="s">
        <v>35</v>
      </c>
      <c r="B37" s="192" t="s">
        <v>197</v>
      </c>
      <c r="C37" s="93" t="s">
        <v>207</v>
      </c>
      <c r="D37" s="93" t="s">
        <v>199</v>
      </c>
      <c r="E37" s="92">
        <v>2020051290048</v>
      </c>
      <c r="F37" s="84" t="s">
        <v>210</v>
      </c>
      <c r="G37" s="93" t="s">
        <v>42</v>
      </c>
      <c r="H37" s="85">
        <v>1</v>
      </c>
      <c r="I37" s="248"/>
      <c r="J37" s="248"/>
      <c r="K37" s="74"/>
      <c r="L37" s="74"/>
      <c r="M37" s="116"/>
      <c r="N37" s="87">
        <v>73000000</v>
      </c>
      <c r="O37" s="116"/>
      <c r="P37" s="116"/>
      <c r="Q37" s="116"/>
      <c r="R37" s="116"/>
      <c r="S37" s="116"/>
      <c r="T37" s="116"/>
      <c r="U37" s="116"/>
      <c r="V37" s="74"/>
      <c r="W37" s="74"/>
      <c r="X37" s="74"/>
      <c r="Y37" s="84" t="s">
        <v>172</v>
      </c>
      <c r="Z37" s="249"/>
      <c r="AA37" s="56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</row>
    <row r="38" spans="1:70" s="54" customFormat="1" ht="51">
      <c r="A38" s="93" t="s">
        <v>35</v>
      </c>
      <c r="B38" s="192" t="s">
        <v>197</v>
      </c>
      <c r="C38" s="93" t="s">
        <v>207</v>
      </c>
      <c r="D38" s="93" t="s">
        <v>194</v>
      </c>
      <c r="E38" s="92">
        <v>2020051290047</v>
      </c>
      <c r="F38" s="84" t="s">
        <v>211</v>
      </c>
      <c r="G38" s="93" t="s">
        <v>42</v>
      </c>
      <c r="H38" s="85">
        <v>1</v>
      </c>
      <c r="I38" s="248"/>
      <c r="J38" s="248"/>
      <c r="K38" s="74"/>
      <c r="L38" s="74"/>
      <c r="M38" s="132">
        <v>2000000</v>
      </c>
      <c r="N38" s="87"/>
      <c r="O38" s="116"/>
      <c r="P38" s="116"/>
      <c r="Q38" s="116"/>
      <c r="R38" s="116"/>
      <c r="S38" s="116"/>
      <c r="T38" s="116"/>
      <c r="U38" s="116"/>
      <c r="V38" s="74"/>
      <c r="W38" s="74"/>
      <c r="X38" s="74"/>
      <c r="Y38" s="84" t="s">
        <v>172</v>
      </c>
      <c r="Z38" s="249"/>
      <c r="AA38" s="56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</row>
    <row r="39" spans="1:70" s="54" customFormat="1" ht="51">
      <c r="A39" s="93" t="s">
        <v>35</v>
      </c>
      <c r="B39" s="192" t="s">
        <v>197</v>
      </c>
      <c r="C39" s="93" t="s">
        <v>207</v>
      </c>
      <c r="D39" s="93" t="s">
        <v>194</v>
      </c>
      <c r="E39" s="92">
        <v>2020051290047</v>
      </c>
      <c r="F39" s="84" t="s">
        <v>212</v>
      </c>
      <c r="G39" s="93" t="s">
        <v>42</v>
      </c>
      <c r="H39" s="85">
        <v>2</v>
      </c>
      <c r="I39" s="248"/>
      <c r="J39" s="248"/>
      <c r="K39" s="74"/>
      <c r="L39" s="74"/>
      <c r="M39" s="132">
        <v>2000000</v>
      </c>
      <c r="N39" s="87"/>
      <c r="O39" s="116"/>
      <c r="P39" s="116"/>
      <c r="Q39" s="116"/>
      <c r="R39" s="116"/>
      <c r="S39" s="116"/>
      <c r="T39" s="116"/>
      <c r="U39" s="116"/>
      <c r="V39" s="74"/>
      <c r="W39" s="74"/>
      <c r="X39" s="74"/>
      <c r="Y39" s="84" t="s">
        <v>172</v>
      </c>
      <c r="Z39" s="249"/>
      <c r="AA39" s="56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</row>
    <row r="40" spans="1:70" s="54" customFormat="1" ht="51">
      <c r="A40" s="93" t="s">
        <v>35</v>
      </c>
      <c r="B40" s="192" t="s">
        <v>197</v>
      </c>
      <c r="C40" s="93" t="s">
        <v>213</v>
      </c>
      <c r="D40" s="93" t="s">
        <v>199</v>
      </c>
      <c r="E40" s="92">
        <v>2020051290048</v>
      </c>
      <c r="F40" s="84" t="s">
        <v>214</v>
      </c>
      <c r="G40" s="93" t="s">
        <v>42</v>
      </c>
      <c r="H40" s="85">
        <v>1</v>
      </c>
      <c r="I40" s="248"/>
      <c r="J40" s="250"/>
      <c r="K40" s="74"/>
      <c r="L40" s="74"/>
      <c r="M40" s="116"/>
      <c r="N40" s="116"/>
      <c r="O40" s="116"/>
      <c r="P40" s="116"/>
      <c r="Q40" s="116"/>
      <c r="R40" s="116"/>
      <c r="S40" s="116"/>
      <c r="T40" s="116"/>
      <c r="U40" s="132">
        <v>8800000</v>
      </c>
      <c r="V40" s="74"/>
      <c r="W40" s="74"/>
      <c r="X40" s="74"/>
      <c r="Y40" s="84" t="s">
        <v>172</v>
      </c>
      <c r="Z40" s="249"/>
      <c r="AA40" s="56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</row>
    <row r="41" spans="1:70" s="54" customFormat="1" ht="51">
      <c r="A41" s="93" t="s">
        <v>35</v>
      </c>
      <c r="B41" s="192" t="s">
        <v>197</v>
      </c>
      <c r="C41" s="93" t="s">
        <v>213</v>
      </c>
      <c r="D41" s="93" t="s">
        <v>199</v>
      </c>
      <c r="E41" s="92">
        <v>2020051290048</v>
      </c>
      <c r="F41" s="84" t="s">
        <v>215</v>
      </c>
      <c r="G41" s="93" t="s">
        <v>42</v>
      </c>
      <c r="H41" s="85">
        <v>1</v>
      </c>
      <c r="I41" s="248"/>
      <c r="J41" s="250"/>
      <c r="K41" s="74"/>
      <c r="L41" s="74"/>
      <c r="M41" s="116"/>
      <c r="N41" s="116"/>
      <c r="O41" s="116"/>
      <c r="P41" s="116"/>
      <c r="Q41" s="116"/>
      <c r="R41" s="116"/>
      <c r="S41" s="116"/>
      <c r="T41" s="116"/>
      <c r="U41" s="132">
        <v>14900000</v>
      </c>
      <c r="V41" s="74"/>
      <c r="W41" s="74"/>
      <c r="X41" s="74"/>
      <c r="Y41" s="84" t="s">
        <v>172</v>
      </c>
      <c r="Z41" s="249"/>
      <c r="AA41" s="56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</row>
    <row r="42" spans="1:70" s="54" customFormat="1" ht="51">
      <c r="A42" s="93" t="s">
        <v>35</v>
      </c>
      <c r="B42" s="192" t="s">
        <v>197</v>
      </c>
      <c r="C42" s="93" t="s">
        <v>213</v>
      </c>
      <c r="D42" s="93" t="s">
        <v>199</v>
      </c>
      <c r="E42" s="92">
        <v>2020051290048</v>
      </c>
      <c r="F42" s="84" t="s">
        <v>216</v>
      </c>
      <c r="G42" s="93" t="s">
        <v>90</v>
      </c>
      <c r="H42" s="89">
        <v>0.75</v>
      </c>
      <c r="I42" s="248"/>
      <c r="J42" s="250"/>
      <c r="K42" s="74"/>
      <c r="L42" s="74"/>
      <c r="M42" s="116"/>
      <c r="N42" s="116"/>
      <c r="O42" s="116"/>
      <c r="P42" s="116"/>
      <c r="Q42" s="116"/>
      <c r="R42" s="116"/>
      <c r="S42" s="116"/>
      <c r="T42" s="116"/>
      <c r="U42" s="132">
        <v>8800000</v>
      </c>
      <c r="V42" s="74"/>
      <c r="W42" s="74"/>
      <c r="X42" s="74"/>
      <c r="Y42" s="84" t="s">
        <v>172</v>
      </c>
      <c r="Z42" s="249"/>
      <c r="AA42" s="56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</row>
    <row r="43" spans="1:70" s="54" customFormat="1" ht="63.75">
      <c r="A43" s="93" t="s">
        <v>35</v>
      </c>
      <c r="B43" s="192" t="s">
        <v>197</v>
      </c>
      <c r="C43" s="93" t="s">
        <v>217</v>
      </c>
      <c r="D43" s="93" t="s">
        <v>188</v>
      </c>
      <c r="E43" s="92">
        <v>2020051290045</v>
      </c>
      <c r="F43" s="84" t="s">
        <v>218</v>
      </c>
      <c r="G43" s="93" t="s">
        <v>42</v>
      </c>
      <c r="H43" s="85">
        <v>1</v>
      </c>
      <c r="I43" s="248"/>
      <c r="J43" s="250"/>
      <c r="K43" s="74"/>
      <c r="L43" s="74"/>
      <c r="M43" s="116"/>
      <c r="N43" s="116"/>
      <c r="O43" s="116"/>
      <c r="P43" s="116"/>
      <c r="Q43" s="116"/>
      <c r="R43" s="116"/>
      <c r="S43" s="116"/>
      <c r="T43" s="116"/>
      <c r="U43" s="132">
        <v>8800000</v>
      </c>
      <c r="V43" s="74"/>
      <c r="W43" s="74"/>
      <c r="X43" s="74"/>
      <c r="Y43" s="84" t="s">
        <v>172</v>
      </c>
      <c r="Z43" s="249"/>
      <c r="AA43" s="56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</row>
    <row r="44" spans="1:70" s="54" customFormat="1" ht="63.75">
      <c r="A44" s="93" t="s">
        <v>35</v>
      </c>
      <c r="B44" s="192" t="s">
        <v>197</v>
      </c>
      <c r="C44" s="93" t="s">
        <v>217</v>
      </c>
      <c r="D44" s="93" t="s">
        <v>188</v>
      </c>
      <c r="E44" s="92">
        <v>2020051290045</v>
      </c>
      <c r="F44" s="84" t="s">
        <v>219</v>
      </c>
      <c r="G44" s="93" t="s">
        <v>42</v>
      </c>
      <c r="H44" s="85">
        <v>1</v>
      </c>
      <c r="I44" s="248"/>
      <c r="J44" s="90"/>
      <c r="K44" s="74"/>
      <c r="L44" s="74"/>
      <c r="M44" s="132">
        <v>30000000</v>
      </c>
      <c r="N44" s="116"/>
      <c r="O44" s="116"/>
      <c r="P44" s="116"/>
      <c r="Q44" s="116"/>
      <c r="R44" s="116"/>
      <c r="S44" s="116"/>
      <c r="T44" s="116"/>
      <c r="U44" s="116"/>
      <c r="V44" s="74"/>
      <c r="W44" s="74"/>
      <c r="X44" s="74"/>
      <c r="Y44" s="84" t="s">
        <v>172</v>
      </c>
      <c r="Z44" s="249"/>
      <c r="AA44" s="56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</row>
    <row r="45" spans="1:70" s="54" customFormat="1" ht="63.75">
      <c r="A45" s="93" t="s">
        <v>35</v>
      </c>
      <c r="B45" s="192" t="s">
        <v>197</v>
      </c>
      <c r="C45" s="93" t="s">
        <v>217</v>
      </c>
      <c r="D45" s="93" t="s">
        <v>188</v>
      </c>
      <c r="E45" s="92">
        <v>2020051290045</v>
      </c>
      <c r="F45" s="84" t="s">
        <v>220</v>
      </c>
      <c r="G45" s="93" t="s">
        <v>42</v>
      </c>
      <c r="H45" s="85">
        <v>1</v>
      </c>
      <c r="I45" s="248"/>
      <c r="J45" s="250"/>
      <c r="K45" s="74"/>
      <c r="L45" s="74"/>
      <c r="M45" s="116"/>
      <c r="N45" s="116"/>
      <c r="O45" s="116"/>
      <c r="P45" s="116"/>
      <c r="Q45" s="116"/>
      <c r="R45" s="116"/>
      <c r="S45" s="116"/>
      <c r="T45" s="116"/>
      <c r="U45" s="132">
        <v>8800000</v>
      </c>
      <c r="V45" s="74"/>
      <c r="W45" s="74"/>
      <c r="X45" s="74"/>
      <c r="Y45" s="84" t="s">
        <v>172</v>
      </c>
      <c r="Z45" s="249"/>
      <c r="AA45" s="56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</row>
    <row r="46" spans="1:70" s="54" customFormat="1" ht="63.75">
      <c r="A46" s="93" t="s">
        <v>35</v>
      </c>
      <c r="B46" s="192" t="s">
        <v>197</v>
      </c>
      <c r="C46" s="93" t="s">
        <v>217</v>
      </c>
      <c r="D46" s="93" t="s">
        <v>188</v>
      </c>
      <c r="E46" s="92">
        <v>2020051290045</v>
      </c>
      <c r="F46" s="84" t="s">
        <v>221</v>
      </c>
      <c r="G46" s="93" t="s">
        <v>42</v>
      </c>
      <c r="H46" s="85">
        <v>1</v>
      </c>
      <c r="I46" s="248"/>
      <c r="J46" s="250"/>
      <c r="K46" s="74"/>
      <c r="L46" s="74"/>
      <c r="M46" s="116"/>
      <c r="N46" s="116"/>
      <c r="O46" s="116"/>
      <c r="P46" s="116"/>
      <c r="Q46" s="116"/>
      <c r="R46" s="116"/>
      <c r="S46" s="116"/>
      <c r="T46" s="116"/>
      <c r="U46" s="132">
        <v>8800000</v>
      </c>
      <c r="V46" s="74"/>
      <c r="W46" s="74"/>
      <c r="X46" s="74"/>
      <c r="Y46" s="84" t="s">
        <v>172</v>
      </c>
      <c r="Z46" s="249"/>
      <c r="AA46" s="56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</row>
    <row r="47" spans="1:70" s="54" customFormat="1" ht="63.75">
      <c r="A47" s="93" t="s">
        <v>35</v>
      </c>
      <c r="B47" s="192" t="s">
        <v>197</v>
      </c>
      <c r="C47" s="93" t="s">
        <v>217</v>
      </c>
      <c r="D47" s="93" t="s">
        <v>188</v>
      </c>
      <c r="E47" s="92">
        <v>2020051290045</v>
      </c>
      <c r="F47" s="84" t="s">
        <v>221</v>
      </c>
      <c r="G47" s="93" t="s">
        <v>42</v>
      </c>
      <c r="H47" s="85">
        <v>1</v>
      </c>
      <c r="I47" s="248"/>
      <c r="J47" s="250"/>
      <c r="K47" s="74"/>
      <c r="L47" s="74"/>
      <c r="M47" s="116"/>
      <c r="N47" s="116"/>
      <c r="O47" s="116"/>
      <c r="P47" s="116"/>
      <c r="Q47" s="116"/>
      <c r="R47" s="116"/>
      <c r="S47" s="116"/>
      <c r="T47" s="116"/>
      <c r="U47" s="132">
        <v>8800000</v>
      </c>
      <c r="V47" s="74"/>
      <c r="W47" s="74"/>
      <c r="X47" s="74"/>
      <c r="Y47" s="84" t="s">
        <v>172</v>
      </c>
      <c r="Z47" s="249"/>
      <c r="AA47" s="56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</row>
    <row r="48" spans="1:70" s="54" customFormat="1" ht="51">
      <c r="A48" s="93" t="s">
        <v>35</v>
      </c>
      <c r="B48" s="192" t="s">
        <v>197</v>
      </c>
      <c r="C48" s="93" t="s">
        <v>198</v>
      </c>
      <c r="D48" s="93" t="s">
        <v>199</v>
      </c>
      <c r="E48" s="92">
        <v>2020051290048</v>
      </c>
      <c r="F48" s="84" t="s">
        <v>222</v>
      </c>
      <c r="G48" s="93" t="s">
        <v>42</v>
      </c>
      <c r="H48" s="85">
        <v>1</v>
      </c>
      <c r="I48" s="248"/>
      <c r="J48" s="248"/>
      <c r="K48" s="74"/>
      <c r="L48" s="74"/>
      <c r="M48" s="116"/>
      <c r="N48" s="87">
        <v>13000000</v>
      </c>
      <c r="O48" s="116"/>
      <c r="P48" s="116"/>
      <c r="Q48" s="116"/>
      <c r="R48" s="116"/>
      <c r="S48" s="116"/>
      <c r="T48" s="116"/>
      <c r="U48" s="116"/>
      <c r="V48" s="74"/>
      <c r="W48" s="74"/>
      <c r="X48" s="74"/>
      <c r="Y48" s="84" t="s">
        <v>172</v>
      </c>
      <c r="Z48" s="249"/>
      <c r="AA48" s="56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</row>
    <row r="49" spans="1:70" s="54" customFormat="1" ht="51">
      <c r="A49" s="93" t="s">
        <v>35</v>
      </c>
      <c r="B49" s="192" t="s">
        <v>197</v>
      </c>
      <c r="C49" s="93" t="s">
        <v>198</v>
      </c>
      <c r="D49" s="93" t="s">
        <v>199</v>
      </c>
      <c r="E49" s="92">
        <v>2020051290048</v>
      </c>
      <c r="F49" s="84" t="s">
        <v>223</v>
      </c>
      <c r="G49" s="93" t="s">
        <v>42</v>
      </c>
      <c r="H49" s="85">
        <v>1</v>
      </c>
      <c r="I49" s="248"/>
      <c r="J49" s="248"/>
      <c r="K49" s="74"/>
      <c r="L49" s="74"/>
      <c r="M49" s="132">
        <v>2000000</v>
      </c>
      <c r="N49" s="87"/>
      <c r="O49" s="116"/>
      <c r="P49" s="116"/>
      <c r="Q49" s="116"/>
      <c r="R49" s="116"/>
      <c r="S49" s="116"/>
      <c r="T49" s="116"/>
      <c r="U49" s="116"/>
      <c r="V49" s="74"/>
      <c r="W49" s="74"/>
      <c r="X49" s="74"/>
      <c r="Y49" s="84" t="s">
        <v>172</v>
      </c>
      <c r="Z49" s="249"/>
      <c r="AA49" s="56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</row>
    <row r="50" spans="1:70" s="54" customFormat="1" ht="51">
      <c r="A50" s="93" t="s">
        <v>35</v>
      </c>
      <c r="B50" s="192" t="s">
        <v>197</v>
      </c>
      <c r="C50" s="93" t="s">
        <v>198</v>
      </c>
      <c r="D50" s="93" t="s">
        <v>199</v>
      </c>
      <c r="E50" s="92">
        <v>2020051290048</v>
      </c>
      <c r="F50" s="84" t="s">
        <v>224</v>
      </c>
      <c r="G50" s="93" t="s">
        <v>42</v>
      </c>
      <c r="H50" s="85">
        <v>1</v>
      </c>
      <c r="I50" s="248"/>
      <c r="J50" s="248"/>
      <c r="K50" s="74"/>
      <c r="L50" s="74"/>
      <c r="M50" s="132">
        <v>2000000</v>
      </c>
      <c r="N50" s="87"/>
      <c r="O50" s="116"/>
      <c r="P50" s="116"/>
      <c r="Q50" s="116"/>
      <c r="R50" s="116"/>
      <c r="S50" s="116"/>
      <c r="T50" s="116"/>
      <c r="U50" s="116"/>
      <c r="V50" s="74"/>
      <c r="W50" s="74"/>
      <c r="X50" s="74"/>
      <c r="Y50" s="84" t="s">
        <v>172</v>
      </c>
      <c r="Z50" s="249"/>
      <c r="AA50" s="56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</row>
    <row r="51" spans="1:70" s="54" customFormat="1" ht="51">
      <c r="A51" s="93" t="s">
        <v>35</v>
      </c>
      <c r="B51" s="192" t="s">
        <v>197</v>
      </c>
      <c r="C51" s="93" t="s">
        <v>198</v>
      </c>
      <c r="D51" s="93" t="s">
        <v>194</v>
      </c>
      <c r="E51" s="92">
        <v>2020051290047</v>
      </c>
      <c r="F51" s="84" t="s">
        <v>225</v>
      </c>
      <c r="G51" s="93" t="s">
        <v>42</v>
      </c>
      <c r="H51" s="85">
        <v>1</v>
      </c>
      <c r="I51" s="248"/>
      <c r="J51" s="248"/>
      <c r="K51" s="74"/>
      <c r="L51" s="74"/>
      <c r="M51" s="116"/>
      <c r="N51" s="87">
        <v>100000000</v>
      </c>
      <c r="O51" s="116"/>
      <c r="P51" s="116"/>
      <c r="Q51" s="116"/>
      <c r="R51" s="116"/>
      <c r="S51" s="116"/>
      <c r="T51" s="116"/>
      <c r="U51" s="116"/>
      <c r="V51" s="74"/>
      <c r="W51" s="74"/>
      <c r="X51" s="74"/>
      <c r="Y51" s="84" t="s">
        <v>172</v>
      </c>
      <c r="Z51" s="249"/>
      <c r="AA51" s="56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</row>
    <row r="52" spans="1:70" s="54" customFormat="1" ht="51">
      <c r="A52" s="93" t="s">
        <v>35</v>
      </c>
      <c r="B52" s="192" t="s">
        <v>197</v>
      </c>
      <c r="C52" s="93" t="s">
        <v>198</v>
      </c>
      <c r="D52" s="93" t="s">
        <v>199</v>
      </c>
      <c r="E52" s="92">
        <v>2020051290048</v>
      </c>
      <c r="F52" s="84" t="s">
        <v>226</v>
      </c>
      <c r="G52" s="93" t="s">
        <v>42</v>
      </c>
      <c r="H52" s="85">
        <v>1</v>
      </c>
      <c r="I52" s="248"/>
      <c r="J52" s="248"/>
      <c r="K52" s="74"/>
      <c r="L52" s="74"/>
      <c r="M52" s="116"/>
      <c r="N52" s="87">
        <v>30000000</v>
      </c>
      <c r="O52" s="116"/>
      <c r="P52" s="116"/>
      <c r="Q52" s="116"/>
      <c r="R52" s="116"/>
      <c r="S52" s="116"/>
      <c r="T52" s="116"/>
      <c r="U52" s="116"/>
      <c r="V52" s="74"/>
      <c r="W52" s="74"/>
      <c r="X52" s="74"/>
      <c r="Y52" s="84" t="s">
        <v>172</v>
      </c>
      <c r="Z52" s="249"/>
      <c r="AA52" s="56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</row>
    <row r="53" spans="1:70" s="54" customFormat="1" ht="51">
      <c r="A53" s="93" t="s">
        <v>35</v>
      </c>
      <c r="B53" s="192" t="s">
        <v>197</v>
      </c>
      <c r="C53" s="93" t="s">
        <v>198</v>
      </c>
      <c r="D53" s="93" t="s">
        <v>194</v>
      </c>
      <c r="E53" s="92">
        <v>2020051290047</v>
      </c>
      <c r="F53" s="84" t="s">
        <v>227</v>
      </c>
      <c r="G53" s="93" t="s">
        <v>42</v>
      </c>
      <c r="H53" s="85">
        <v>1</v>
      </c>
      <c r="I53" s="248"/>
      <c r="J53" s="248"/>
      <c r="K53" s="74"/>
      <c r="L53" s="74"/>
      <c r="M53" s="116"/>
      <c r="N53" s="87">
        <v>30000000</v>
      </c>
      <c r="O53" s="116"/>
      <c r="P53" s="116"/>
      <c r="Q53" s="116"/>
      <c r="R53" s="116"/>
      <c r="S53" s="116"/>
      <c r="T53" s="116"/>
      <c r="U53" s="116"/>
      <c r="V53" s="74"/>
      <c r="W53" s="74"/>
      <c r="X53" s="74"/>
      <c r="Y53" s="84" t="s">
        <v>172</v>
      </c>
      <c r="Z53" s="249"/>
      <c r="AA53" s="56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</row>
    <row r="54" spans="1:70" s="54" customFormat="1" ht="51">
      <c r="A54" s="93" t="s">
        <v>35</v>
      </c>
      <c r="B54" s="192" t="s">
        <v>197</v>
      </c>
      <c r="C54" s="93" t="s">
        <v>198</v>
      </c>
      <c r="D54" s="93" t="s">
        <v>199</v>
      </c>
      <c r="E54" s="92">
        <v>2020051290048</v>
      </c>
      <c r="F54" s="84" t="s">
        <v>228</v>
      </c>
      <c r="G54" s="93" t="s">
        <v>42</v>
      </c>
      <c r="H54" s="85">
        <v>1</v>
      </c>
      <c r="I54" s="248"/>
      <c r="J54" s="248"/>
      <c r="K54" s="74"/>
      <c r="L54" s="74"/>
      <c r="M54" s="116"/>
      <c r="N54" s="87">
        <v>30000000</v>
      </c>
      <c r="O54" s="116"/>
      <c r="P54" s="116"/>
      <c r="Q54" s="116"/>
      <c r="R54" s="116"/>
      <c r="S54" s="116"/>
      <c r="T54" s="116"/>
      <c r="U54" s="116"/>
      <c r="V54" s="74"/>
      <c r="W54" s="74"/>
      <c r="X54" s="74"/>
      <c r="Y54" s="84" t="s">
        <v>172</v>
      </c>
      <c r="Z54" s="249"/>
      <c r="AA54" s="56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</row>
    <row r="55" spans="1:70" s="54" customFormat="1" ht="51">
      <c r="A55" s="93" t="s">
        <v>35</v>
      </c>
      <c r="B55" s="192" t="s">
        <v>197</v>
      </c>
      <c r="C55" s="93" t="s">
        <v>198</v>
      </c>
      <c r="D55" s="93" t="s">
        <v>199</v>
      </c>
      <c r="E55" s="92">
        <v>2020051290048</v>
      </c>
      <c r="F55" s="84" t="s">
        <v>229</v>
      </c>
      <c r="G55" s="93" t="s">
        <v>42</v>
      </c>
      <c r="H55" s="85">
        <v>1</v>
      </c>
      <c r="I55" s="248"/>
      <c r="J55" s="248"/>
      <c r="K55" s="74"/>
      <c r="L55" s="74"/>
      <c r="M55" s="116"/>
      <c r="N55" s="87"/>
      <c r="O55" s="116"/>
      <c r="P55" s="116"/>
      <c r="Q55" s="116"/>
      <c r="R55" s="116"/>
      <c r="S55" s="116"/>
      <c r="T55" s="116"/>
      <c r="U55" s="116"/>
      <c r="V55" s="74"/>
      <c r="W55" s="74"/>
      <c r="X55" s="74"/>
      <c r="Y55" s="84" t="s">
        <v>172</v>
      </c>
      <c r="Z55" s="249"/>
      <c r="AA55" s="56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</row>
    <row r="56" spans="1:70" s="54" customFormat="1" ht="15.75">
      <c r="A56" s="368" t="s">
        <v>64</v>
      </c>
      <c r="B56" s="368"/>
      <c r="C56" s="368"/>
      <c r="D56" s="368"/>
      <c r="E56" s="368"/>
      <c r="F56" s="368"/>
      <c r="G56" s="368"/>
      <c r="H56" s="368"/>
      <c r="I56" s="368"/>
      <c r="J56" s="260">
        <f t="shared" ref="J56:X56" si="0">SUM(J11:J55)</f>
        <v>0</v>
      </c>
      <c r="K56" s="260">
        <f t="shared" si="0"/>
        <v>0</v>
      </c>
      <c r="L56" s="260">
        <f t="shared" si="0"/>
        <v>0</v>
      </c>
      <c r="M56" s="261">
        <f t="shared" si="0"/>
        <v>61000000</v>
      </c>
      <c r="N56" s="261">
        <f t="shared" si="0"/>
        <v>1728721494</v>
      </c>
      <c r="O56" s="261">
        <f t="shared" si="0"/>
        <v>0</v>
      </c>
      <c r="P56" s="261">
        <f t="shared" si="0"/>
        <v>0</v>
      </c>
      <c r="Q56" s="261">
        <f t="shared" si="0"/>
        <v>0</v>
      </c>
      <c r="R56" s="261">
        <f t="shared" si="0"/>
        <v>0</v>
      </c>
      <c r="S56" s="261">
        <f t="shared" si="0"/>
        <v>0</v>
      </c>
      <c r="T56" s="261">
        <f t="shared" si="0"/>
        <v>0</v>
      </c>
      <c r="U56" s="261">
        <f t="shared" si="0"/>
        <v>124000000</v>
      </c>
      <c r="V56" s="260">
        <f t="shared" si="0"/>
        <v>0</v>
      </c>
      <c r="W56" s="260">
        <f t="shared" si="0"/>
        <v>0</v>
      </c>
      <c r="X56" s="260">
        <f t="shared" si="0"/>
        <v>0</v>
      </c>
      <c r="Y56" s="249"/>
      <c r="Z56" s="114">
        <f>SUM(J56:Y56)</f>
        <v>1913721494</v>
      </c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</row>
    <row r="57" spans="1:70" s="53" customFormat="1" ht="15.75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262"/>
      <c r="N57" s="262"/>
      <c r="O57" s="262"/>
      <c r="P57" s="262"/>
      <c r="Q57" s="262"/>
      <c r="R57" s="262"/>
      <c r="S57" s="262"/>
      <c r="T57" s="262"/>
      <c r="U57" s="262"/>
      <c r="V57" s="157"/>
      <c r="W57" s="157"/>
      <c r="X57" s="157"/>
      <c r="Y57" s="157"/>
      <c r="Z57" s="221"/>
    </row>
    <row r="58" spans="1:70" s="53" customFormat="1" ht="15.75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262"/>
      <c r="N58" s="262"/>
      <c r="O58" s="262"/>
      <c r="P58" s="262"/>
      <c r="Q58" s="262"/>
      <c r="R58" s="262"/>
      <c r="S58" s="262"/>
      <c r="T58" s="262"/>
      <c r="U58" s="262"/>
      <c r="V58" s="157"/>
      <c r="W58" s="157"/>
      <c r="X58" s="157"/>
      <c r="Y58" s="157"/>
      <c r="Z58" s="221"/>
    </row>
    <row r="59" spans="1:70" s="53" customFormat="1" ht="15.75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262"/>
      <c r="N59" s="262"/>
      <c r="O59" s="262"/>
      <c r="P59" s="262"/>
      <c r="Q59" s="262"/>
      <c r="R59" s="262"/>
      <c r="S59" s="262"/>
      <c r="T59" s="262"/>
      <c r="U59" s="262"/>
      <c r="V59" s="157"/>
      <c r="W59" s="157"/>
      <c r="X59" s="157"/>
      <c r="Y59" s="157"/>
      <c r="Z59" s="221"/>
    </row>
    <row r="60" spans="1:70" s="53" customFormat="1" ht="15.75">
      <c r="A60" s="413"/>
      <c r="B60" s="413"/>
      <c r="C60" s="413"/>
      <c r="D60" s="413"/>
      <c r="E60" s="157"/>
      <c r="F60" s="157"/>
      <c r="G60" s="157"/>
      <c r="H60" s="157"/>
      <c r="I60" s="157"/>
      <c r="J60" s="157"/>
      <c r="K60" s="157"/>
      <c r="L60" s="157"/>
      <c r="M60" s="262"/>
      <c r="N60" s="262"/>
      <c r="O60" s="262"/>
      <c r="P60" s="262"/>
      <c r="Q60" s="262"/>
      <c r="R60" s="262"/>
      <c r="S60" s="262"/>
      <c r="T60" s="262"/>
      <c r="U60" s="262"/>
      <c r="V60" s="157"/>
      <c r="W60" s="157"/>
      <c r="X60" s="157"/>
      <c r="Y60" s="157"/>
      <c r="Z60" s="221"/>
    </row>
    <row r="61" spans="1:70" s="6" customFormat="1">
      <c r="A61" s="414" t="s">
        <v>230</v>
      </c>
      <c r="B61" s="414"/>
      <c r="C61" s="414"/>
      <c r="D61" s="414"/>
      <c r="E61" s="157"/>
      <c r="F61" s="157"/>
      <c r="G61" s="157"/>
      <c r="H61" s="157"/>
      <c r="I61" s="157"/>
      <c r="J61" s="157"/>
      <c r="K61" s="157"/>
      <c r="L61" s="157"/>
      <c r="M61" s="262"/>
      <c r="N61" s="262"/>
      <c r="O61" s="262"/>
      <c r="P61" s="262"/>
      <c r="Q61" s="262"/>
      <c r="R61" s="262"/>
      <c r="S61" s="262"/>
      <c r="T61" s="262"/>
      <c r="U61" s="262"/>
      <c r="V61" s="157"/>
      <c r="W61" s="157"/>
      <c r="X61" s="157"/>
      <c r="Y61" s="157"/>
      <c r="Z61" s="221"/>
    </row>
  </sheetData>
  <sheetProtection algorithmName="SHA-512" hashValue="eVXyFYSIdg19DEhmgYuWMD9mTFnB2/pDDWx0ubfWqu9F3L2L5cVpnLFlxbOCwfRDO63DZvqM0TKDvKEbtjkB6g==" saltValue="3+J0Gdn7TQ+qToSCoRfMZg==" spinCount="100000" sheet="1" objects="1" scenarios="1" selectLockedCells="1" selectUnlockedCells="1"/>
  <mergeCells count="38">
    <mergeCell ref="L16:L17"/>
    <mergeCell ref="M16:M17"/>
    <mergeCell ref="A56:I56"/>
    <mergeCell ref="A60:D60"/>
    <mergeCell ref="A61:D61"/>
    <mergeCell ref="J16:J17"/>
    <mergeCell ref="K16:K17"/>
    <mergeCell ref="A9:E9"/>
    <mergeCell ref="F9:H9"/>
    <mergeCell ref="I9:Z9"/>
    <mergeCell ref="A16:A17"/>
    <mergeCell ref="B16:B17"/>
    <mergeCell ref="C16:C17"/>
    <mergeCell ref="D16:D17"/>
    <mergeCell ref="E16:E17"/>
    <mergeCell ref="F16:F17"/>
    <mergeCell ref="G16:G17"/>
    <mergeCell ref="Y16:Y17"/>
    <mergeCell ref="O16:O17"/>
    <mergeCell ref="P16:P17"/>
    <mergeCell ref="Q16:Q17"/>
    <mergeCell ref="I16:I17"/>
    <mergeCell ref="H16:H17"/>
    <mergeCell ref="A1:C4"/>
    <mergeCell ref="D1:W4"/>
    <mergeCell ref="X1:Z1"/>
    <mergeCell ref="X2:Z2"/>
    <mergeCell ref="X3:Z3"/>
    <mergeCell ref="X4:Z4"/>
    <mergeCell ref="W16:W17"/>
    <mergeCell ref="X16:X17"/>
    <mergeCell ref="Z16:Z17"/>
    <mergeCell ref="N16:N17"/>
    <mergeCell ref="R16:R17"/>
    <mergeCell ref="S16:S17"/>
    <mergeCell ref="T16:T17"/>
    <mergeCell ref="U16:U17"/>
    <mergeCell ref="V16:V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5"/>
  <sheetViews>
    <sheetView topLeftCell="A14" zoomScale="62" zoomScaleNormal="62" workbookViewId="0">
      <selection activeCell="Q14" sqref="Q14"/>
    </sheetView>
  </sheetViews>
  <sheetFormatPr baseColWidth="10" defaultRowHeight="15"/>
  <cols>
    <col min="1" max="1" width="17.140625" style="224" customWidth="1"/>
    <col min="2" max="2" width="16.140625" style="224" customWidth="1"/>
    <col min="3" max="3" width="16.28515625" style="224" customWidth="1"/>
    <col min="4" max="4" width="17.140625" style="224" customWidth="1"/>
    <col min="5" max="5" width="22.140625" style="224" customWidth="1"/>
    <col min="6" max="6" width="28.5703125" style="224" customWidth="1"/>
    <col min="7" max="8" width="11.42578125" style="224"/>
    <col min="9" max="9" width="19.42578125" style="224" customWidth="1"/>
    <col min="10" max="13" width="11.42578125" style="224"/>
    <col min="14" max="14" width="15.5703125" style="224" customWidth="1"/>
    <col min="15" max="20" width="11.42578125" style="224"/>
    <col min="21" max="21" width="20" style="224" customWidth="1"/>
    <col min="22" max="24" width="11.42578125" style="224"/>
    <col min="25" max="25" width="16.5703125" style="224" customWidth="1"/>
    <col min="26" max="26" width="21.28515625" style="224" customWidth="1"/>
  </cols>
  <sheetData>
    <row r="1" spans="1:71" s="59" customFormat="1" ht="15.75" customHeight="1">
      <c r="A1" s="415"/>
      <c r="B1" s="416"/>
      <c r="C1" s="417"/>
      <c r="D1" s="421" t="s">
        <v>0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3"/>
      <c r="X1" s="427" t="s">
        <v>742</v>
      </c>
      <c r="Y1" s="428"/>
      <c r="Z1" s="429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s="59" customFormat="1" ht="15.75" customHeight="1">
      <c r="A2" s="418"/>
      <c r="B2" s="419"/>
      <c r="C2" s="420"/>
      <c r="D2" s="421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3"/>
      <c r="X2" s="427" t="s">
        <v>743</v>
      </c>
      <c r="Y2" s="428"/>
      <c r="Z2" s="429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</row>
    <row r="3" spans="1:71" s="59" customFormat="1" ht="15.75" customHeight="1">
      <c r="A3" s="418"/>
      <c r="B3" s="419"/>
      <c r="C3" s="420"/>
      <c r="D3" s="421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3"/>
      <c r="X3" s="427" t="s">
        <v>744</v>
      </c>
      <c r="Y3" s="428"/>
      <c r="Z3" s="429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</row>
    <row r="4" spans="1:71" s="59" customFormat="1" ht="30.75" customHeight="1">
      <c r="A4" s="418"/>
      <c r="B4" s="419"/>
      <c r="C4" s="420"/>
      <c r="D4" s="424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6"/>
      <c r="X4" s="427" t="s">
        <v>745</v>
      </c>
      <c r="Y4" s="428"/>
      <c r="Z4" s="429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</row>
    <row r="5" spans="1:71" s="59" customFormat="1">
      <c r="A5" s="214" t="s">
        <v>1</v>
      </c>
      <c r="B5" s="215"/>
      <c r="C5" s="263" t="s">
        <v>231</v>
      </c>
      <c r="D5" s="60"/>
      <c r="E5" s="61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2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1:71" s="59" customFormat="1">
      <c r="A6" s="217" t="s">
        <v>3</v>
      </c>
      <c r="B6" s="218">
        <v>2023</v>
      </c>
      <c r="C6" s="65"/>
      <c r="D6" s="63"/>
      <c r="E6" s="64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6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</row>
    <row r="7" spans="1:71" s="59" customFormat="1">
      <c r="A7" s="217" t="s">
        <v>4</v>
      </c>
      <c r="B7" s="218"/>
      <c r="C7" s="65"/>
      <c r="D7" s="65" t="s">
        <v>232</v>
      </c>
      <c r="E7" s="67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6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</row>
    <row r="8" spans="1:71" s="59" customFormat="1">
      <c r="A8" s="219" t="s">
        <v>6</v>
      </c>
      <c r="B8" s="264"/>
      <c r="C8" s="265">
        <v>44953</v>
      </c>
      <c r="D8" s="68"/>
      <c r="E8" s="69"/>
      <c r="F8" s="68"/>
      <c r="G8" s="68"/>
      <c r="H8" s="266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70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</row>
    <row r="9" spans="1:71" s="59" customFormat="1">
      <c r="A9" s="348" t="s">
        <v>7</v>
      </c>
      <c r="B9" s="348" t="s">
        <v>8</v>
      </c>
      <c r="C9" s="348" t="s">
        <v>9</v>
      </c>
      <c r="D9" s="348" t="s">
        <v>10</v>
      </c>
      <c r="E9" s="440" t="s">
        <v>11</v>
      </c>
      <c r="F9" s="442" t="s">
        <v>12</v>
      </c>
      <c r="G9" s="443"/>
      <c r="H9" s="443"/>
      <c r="I9" s="430" t="s">
        <v>13</v>
      </c>
      <c r="J9" s="432" t="s">
        <v>14</v>
      </c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4"/>
      <c r="Y9" s="348" t="s">
        <v>15</v>
      </c>
      <c r="Z9" s="435" t="s">
        <v>16</v>
      </c>
      <c r="AA9" s="71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</row>
    <row r="10" spans="1:71" s="59" customFormat="1" ht="38.25">
      <c r="A10" s="349"/>
      <c r="B10" s="349"/>
      <c r="C10" s="349"/>
      <c r="D10" s="349"/>
      <c r="E10" s="441"/>
      <c r="F10" s="27" t="s">
        <v>17</v>
      </c>
      <c r="G10" s="191" t="s">
        <v>18</v>
      </c>
      <c r="H10" s="29" t="s">
        <v>19</v>
      </c>
      <c r="I10" s="431"/>
      <c r="J10" s="72" t="s">
        <v>20</v>
      </c>
      <c r="K10" s="72" t="s">
        <v>21</v>
      </c>
      <c r="L10" s="72" t="s">
        <v>22</v>
      </c>
      <c r="M10" s="72" t="s">
        <v>23</v>
      </c>
      <c r="N10" s="72" t="s">
        <v>24</v>
      </c>
      <c r="O10" s="72" t="s">
        <v>25</v>
      </c>
      <c r="P10" s="72" t="s">
        <v>26</v>
      </c>
      <c r="Q10" s="72" t="s">
        <v>27</v>
      </c>
      <c r="R10" s="72" t="s">
        <v>28</v>
      </c>
      <c r="S10" s="72" t="s">
        <v>29</v>
      </c>
      <c r="T10" s="72" t="s">
        <v>30</v>
      </c>
      <c r="U10" s="72" t="s">
        <v>31</v>
      </c>
      <c r="V10" s="72" t="s">
        <v>32</v>
      </c>
      <c r="W10" s="72" t="s">
        <v>33</v>
      </c>
      <c r="X10" s="72" t="s">
        <v>233</v>
      </c>
      <c r="Y10" s="349"/>
      <c r="Z10" s="436"/>
      <c r="AA10" s="71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</row>
    <row r="11" spans="1:71" s="177" customFormat="1" ht="76.5">
      <c r="A11" s="169" t="s">
        <v>66</v>
      </c>
      <c r="B11" s="169" t="s">
        <v>67</v>
      </c>
      <c r="C11" s="170" t="s">
        <v>68</v>
      </c>
      <c r="D11" s="194" t="s">
        <v>69</v>
      </c>
      <c r="E11" s="171">
        <v>2020051290021</v>
      </c>
      <c r="F11" s="172" t="s">
        <v>70</v>
      </c>
      <c r="G11" s="194" t="s">
        <v>42</v>
      </c>
      <c r="H11" s="173">
        <v>1</v>
      </c>
      <c r="I11" s="194" t="s">
        <v>234</v>
      </c>
      <c r="J11" s="174"/>
      <c r="K11" s="173"/>
      <c r="L11" s="173"/>
      <c r="M11" s="173"/>
      <c r="N11" s="175">
        <v>48000000</v>
      </c>
      <c r="O11" s="174"/>
      <c r="P11" s="173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</row>
    <row r="12" spans="1:71" s="177" customFormat="1" ht="114.75">
      <c r="A12" s="169" t="s">
        <v>66</v>
      </c>
      <c r="B12" s="169" t="s">
        <v>67</v>
      </c>
      <c r="C12" s="170" t="s">
        <v>235</v>
      </c>
      <c r="D12" s="268" t="s">
        <v>236</v>
      </c>
      <c r="E12" s="171">
        <v>2020051290019</v>
      </c>
      <c r="F12" s="170" t="s">
        <v>237</v>
      </c>
      <c r="G12" s="194" t="s">
        <v>42</v>
      </c>
      <c r="H12" s="173">
        <v>1</v>
      </c>
      <c r="I12" s="194" t="s">
        <v>238</v>
      </c>
      <c r="J12" s="174"/>
      <c r="K12" s="173"/>
      <c r="L12" s="173"/>
      <c r="M12" s="173"/>
      <c r="N12" s="178">
        <v>30000000</v>
      </c>
      <c r="O12" s="174"/>
      <c r="P12" s="173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</row>
    <row r="13" spans="1:71" s="177" customFormat="1" ht="63.75">
      <c r="A13" s="169" t="s">
        <v>66</v>
      </c>
      <c r="B13" s="169" t="s">
        <v>67</v>
      </c>
      <c r="C13" s="170" t="s">
        <v>239</v>
      </c>
      <c r="D13" s="194" t="s">
        <v>240</v>
      </c>
      <c r="E13" s="171">
        <v>2020051290020</v>
      </c>
      <c r="F13" s="169" t="s">
        <v>241</v>
      </c>
      <c r="G13" s="194" t="s">
        <v>42</v>
      </c>
      <c r="H13" s="173">
        <v>1</v>
      </c>
      <c r="I13" s="194" t="s">
        <v>242</v>
      </c>
      <c r="J13" s="173"/>
      <c r="K13" s="173"/>
      <c r="L13" s="173"/>
      <c r="M13" s="173"/>
      <c r="N13" s="173"/>
      <c r="O13" s="173"/>
      <c r="P13" s="173"/>
      <c r="Q13" s="267"/>
      <c r="R13" s="267"/>
      <c r="S13" s="267"/>
      <c r="T13" s="267"/>
      <c r="U13" s="269">
        <v>46000000</v>
      </c>
      <c r="V13" s="267"/>
      <c r="W13" s="267"/>
      <c r="X13" s="267"/>
      <c r="Y13" s="267"/>
      <c r="Z13" s="267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</row>
    <row r="14" spans="1:71" s="177" customFormat="1" ht="127.5">
      <c r="A14" s="169" t="s">
        <v>66</v>
      </c>
      <c r="B14" s="169" t="s">
        <v>67</v>
      </c>
      <c r="C14" s="170" t="s">
        <v>239</v>
      </c>
      <c r="D14" s="194" t="s">
        <v>240</v>
      </c>
      <c r="E14" s="171">
        <v>2020051290020</v>
      </c>
      <c r="F14" s="169" t="s">
        <v>243</v>
      </c>
      <c r="G14" s="194" t="s">
        <v>42</v>
      </c>
      <c r="H14" s="173">
        <v>1</v>
      </c>
      <c r="I14" s="194" t="s">
        <v>242</v>
      </c>
      <c r="J14" s="173"/>
      <c r="K14" s="173"/>
      <c r="L14" s="173"/>
      <c r="M14" s="173"/>
      <c r="N14" s="173"/>
      <c r="O14" s="173"/>
      <c r="P14" s="173"/>
      <c r="Q14" s="267"/>
      <c r="R14" s="267"/>
      <c r="S14" s="267"/>
      <c r="T14" s="267"/>
      <c r="U14" s="269">
        <v>13000000</v>
      </c>
      <c r="V14" s="267"/>
      <c r="W14" s="267"/>
      <c r="X14" s="267"/>
      <c r="Y14" s="267"/>
      <c r="Z14" s="267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</row>
    <row r="15" spans="1:71" s="177" customFormat="1" ht="63.75">
      <c r="A15" s="169" t="s">
        <v>66</v>
      </c>
      <c r="B15" s="169" t="s">
        <v>67</v>
      </c>
      <c r="C15" s="170" t="s">
        <v>239</v>
      </c>
      <c r="D15" s="194" t="s">
        <v>240</v>
      </c>
      <c r="E15" s="171">
        <v>2020051290020</v>
      </c>
      <c r="F15" s="169" t="s">
        <v>244</v>
      </c>
      <c r="G15" s="194" t="s">
        <v>42</v>
      </c>
      <c r="H15" s="173">
        <v>1</v>
      </c>
      <c r="I15" s="194" t="s">
        <v>242</v>
      </c>
      <c r="J15" s="173"/>
      <c r="K15" s="173"/>
      <c r="L15" s="173"/>
      <c r="M15" s="173"/>
      <c r="N15" s="173"/>
      <c r="O15" s="173"/>
      <c r="P15" s="173"/>
      <c r="Q15" s="267"/>
      <c r="R15" s="267"/>
      <c r="S15" s="267"/>
      <c r="T15" s="267"/>
      <c r="U15" s="269">
        <v>10000000</v>
      </c>
      <c r="V15" s="267"/>
      <c r="W15" s="267"/>
      <c r="X15" s="267"/>
      <c r="Y15" s="267"/>
      <c r="Z15" s="267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</row>
    <row r="16" spans="1:71" s="177" customFormat="1" ht="63.75">
      <c r="A16" s="169" t="s">
        <v>66</v>
      </c>
      <c r="B16" s="169" t="s">
        <v>67</v>
      </c>
      <c r="C16" s="170" t="s">
        <v>239</v>
      </c>
      <c r="D16" s="194" t="s">
        <v>240</v>
      </c>
      <c r="E16" s="171">
        <v>2020051290020</v>
      </c>
      <c r="F16" s="169" t="s">
        <v>245</v>
      </c>
      <c r="G16" s="194" t="s">
        <v>42</v>
      </c>
      <c r="H16" s="173">
        <v>55</v>
      </c>
      <c r="I16" s="194" t="s">
        <v>242</v>
      </c>
      <c r="J16" s="173"/>
      <c r="K16" s="173"/>
      <c r="L16" s="173"/>
      <c r="M16" s="173"/>
      <c r="N16" s="173"/>
      <c r="O16" s="173"/>
      <c r="P16" s="173"/>
      <c r="Q16" s="267"/>
      <c r="R16" s="267"/>
      <c r="S16" s="267"/>
      <c r="T16" s="267"/>
      <c r="U16" s="269">
        <v>10000000</v>
      </c>
      <c r="V16" s="267"/>
      <c r="W16" s="267"/>
      <c r="X16" s="267"/>
      <c r="Y16" s="267"/>
      <c r="Z16" s="267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76"/>
      <c r="BR16" s="176"/>
    </row>
    <row r="17" spans="1:71" s="177" customFormat="1" ht="114.75">
      <c r="A17" s="169" t="s">
        <v>66</v>
      </c>
      <c r="B17" s="169" t="s">
        <v>67</v>
      </c>
      <c r="C17" s="170" t="s">
        <v>246</v>
      </c>
      <c r="D17" s="169" t="s">
        <v>236</v>
      </c>
      <c r="E17" s="171">
        <v>2020051290019</v>
      </c>
      <c r="F17" s="169" t="s">
        <v>247</v>
      </c>
      <c r="G17" s="170" t="s">
        <v>90</v>
      </c>
      <c r="H17" s="179">
        <v>1</v>
      </c>
      <c r="I17" s="194" t="s">
        <v>238</v>
      </c>
      <c r="J17" s="173"/>
      <c r="K17" s="173"/>
      <c r="L17" s="173"/>
      <c r="M17" s="173"/>
      <c r="N17" s="180">
        <v>6000000</v>
      </c>
      <c r="O17" s="173"/>
      <c r="P17" s="173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176"/>
      <c r="BQ17" s="176"/>
      <c r="BR17" s="176"/>
    </row>
    <row r="18" spans="1:71" s="177" customFormat="1" ht="114.75">
      <c r="A18" s="169" t="s">
        <v>66</v>
      </c>
      <c r="B18" s="169" t="s">
        <v>67</v>
      </c>
      <c r="C18" s="170" t="s">
        <v>246</v>
      </c>
      <c r="D18" s="169" t="s">
        <v>236</v>
      </c>
      <c r="E18" s="171">
        <v>2020051290019</v>
      </c>
      <c r="F18" s="169" t="s">
        <v>248</v>
      </c>
      <c r="G18" s="194" t="s">
        <v>42</v>
      </c>
      <c r="H18" s="194">
        <v>1</v>
      </c>
      <c r="I18" s="194" t="s">
        <v>249</v>
      </c>
      <c r="J18" s="181"/>
      <c r="K18" s="181"/>
      <c r="L18" s="181"/>
      <c r="M18" s="181"/>
      <c r="N18" s="182">
        <v>18000000</v>
      </c>
      <c r="O18" s="181"/>
      <c r="P18" s="181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6"/>
      <c r="BH18" s="176"/>
      <c r="BI18" s="176"/>
      <c r="BJ18" s="176"/>
      <c r="BK18" s="176"/>
      <c r="BL18" s="176"/>
      <c r="BM18" s="176"/>
      <c r="BN18" s="176"/>
      <c r="BO18" s="176"/>
      <c r="BP18" s="176"/>
      <c r="BQ18" s="176"/>
      <c r="BR18" s="176"/>
    </row>
    <row r="19" spans="1:71" s="177" customFormat="1" ht="114.75">
      <c r="A19" s="169" t="s">
        <v>66</v>
      </c>
      <c r="B19" s="169" t="s">
        <v>67</v>
      </c>
      <c r="C19" s="170" t="s">
        <v>246</v>
      </c>
      <c r="D19" s="169" t="s">
        <v>236</v>
      </c>
      <c r="E19" s="168">
        <v>2020051290019</v>
      </c>
      <c r="F19" s="169" t="s">
        <v>250</v>
      </c>
      <c r="G19" s="194" t="s">
        <v>42</v>
      </c>
      <c r="H19" s="194">
        <v>12</v>
      </c>
      <c r="I19" s="194" t="s">
        <v>251</v>
      </c>
      <c r="J19" s="181"/>
      <c r="K19" s="181"/>
      <c r="L19" s="181"/>
      <c r="M19" s="181"/>
      <c r="N19" s="270" t="s">
        <v>252</v>
      </c>
      <c r="O19" s="181"/>
      <c r="P19" s="181"/>
      <c r="Q19" s="267"/>
      <c r="R19" s="267"/>
      <c r="S19" s="267"/>
      <c r="T19" s="267"/>
      <c r="U19" s="269">
        <v>5000000</v>
      </c>
      <c r="V19" s="267"/>
      <c r="W19" s="267"/>
      <c r="X19" s="267"/>
      <c r="Y19" s="267"/>
      <c r="Z19" s="267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6"/>
      <c r="BR19" s="176"/>
    </row>
    <row r="20" spans="1:71" s="177" customFormat="1" ht="89.25">
      <c r="A20" s="170" t="s">
        <v>66</v>
      </c>
      <c r="B20" s="170" t="s">
        <v>253</v>
      </c>
      <c r="C20" s="170" t="s">
        <v>254</v>
      </c>
      <c r="D20" s="170" t="s">
        <v>255</v>
      </c>
      <c r="E20" s="171">
        <v>2020051290051</v>
      </c>
      <c r="F20" s="169" t="s">
        <v>256</v>
      </c>
      <c r="G20" s="194" t="s">
        <v>90</v>
      </c>
      <c r="H20" s="179">
        <v>0.5</v>
      </c>
      <c r="I20" s="194" t="s">
        <v>257</v>
      </c>
      <c r="J20" s="173"/>
      <c r="K20" s="173"/>
      <c r="L20" s="173"/>
      <c r="M20" s="173"/>
      <c r="N20" s="180">
        <v>24619280</v>
      </c>
      <c r="O20" s="173"/>
      <c r="P20" s="173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</row>
    <row r="21" spans="1:71" s="177" customFormat="1" ht="89.25">
      <c r="A21" s="170" t="s">
        <v>66</v>
      </c>
      <c r="B21" s="170" t="s">
        <v>253</v>
      </c>
      <c r="C21" s="170" t="s">
        <v>254</v>
      </c>
      <c r="D21" s="170" t="s">
        <v>255</v>
      </c>
      <c r="E21" s="171">
        <v>2020051290051</v>
      </c>
      <c r="F21" s="169" t="s">
        <v>258</v>
      </c>
      <c r="G21" s="194" t="s">
        <v>42</v>
      </c>
      <c r="H21" s="173">
        <v>1</v>
      </c>
      <c r="I21" s="194" t="s">
        <v>257</v>
      </c>
      <c r="J21" s="173"/>
      <c r="K21" s="173"/>
      <c r="L21" s="173"/>
      <c r="M21" s="173"/>
      <c r="N21" s="180">
        <v>50000000</v>
      </c>
      <c r="O21" s="173"/>
      <c r="P21" s="173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6"/>
      <c r="BF21" s="176"/>
      <c r="BG21" s="176"/>
      <c r="BH21" s="176"/>
      <c r="BI21" s="176"/>
      <c r="BJ21" s="176"/>
      <c r="BK21" s="176"/>
      <c r="BL21" s="176"/>
      <c r="BM21" s="176"/>
      <c r="BN21" s="176"/>
      <c r="BO21" s="176"/>
      <c r="BP21" s="176"/>
      <c r="BQ21" s="176"/>
      <c r="BR21" s="176"/>
    </row>
    <row r="22" spans="1:71" s="177" customFormat="1" ht="89.25">
      <c r="A22" s="170" t="s">
        <v>66</v>
      </c>
      <c r="B22" s="170" t="s">
        <v>253</v>
      </c>
      <c r="C22" s="170" t="s">
        <v>254</v>
      </c>
      <c r="D22" s="170" t="s">
        <v>255</v>
      </c>
      <c r="E22" s="171">
        <v>2020051290051</v>
      </c>
      <c r="F22" s="169" t="s">
        <v>259</v>
      </c>
      <c r="G22" s="194" t="s">
        <v>42</v>
      </c>
      <c r="H22" s="173">
        <v>14</v>
      </c>
      <c r="I22" s="194" t="s">
        <v>257</v>
      </c>
      <c r="J22" s="173"/>
      <c r="K22" s="173"/>
      <c r="L22" s="173"/>
      <c r="M22" s="173"/>
      <c r="N22" s="180">
        <v>18000000</v>
      </c>
      <c r="O22" s="173"/>
      <c r="P22" s="173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  <c r="BJ22" s="176"/>
      <c r="BK22" s="176"/>
      <c r="BL22" s="176"/>
      <c r="BM22" s="176"/>
      <c r="BN22" s="176"/>
      <c r="BO22" s="176"/>
      <c r="BP22" s="176"/>
      <c r="BQ22" s="176"/>
      <c r="BR22" s="176"/>
    </row>
    <row r="23" spans="1:71" s="177" customFormat="1" ht="114.75">
      <c r="A23" s="170" t="s">
        <v>66</v>
      </c>
      <c r="B23" s="170" t="s">
        <v>253</v>
      </c>
      <c r="C23" s="170" t="s">
        <v>254</v>
      </c>
      <c r="D23" s="170" t="s">
        <v>255</v>
      </c>
      <c r="E23" s="171">
        <v>2020051290051</v>
      </c>
      <c r="F23" s="169" t="s">
        <v>260</v>
      </c>
      <c r="G23" s="194" t="s">
        <v>42</v>
      </c>
      <c r="H23" s="173">
        <v>1</v>
      </c>
      <c r="I23" s="194" t="s">
        <v>257</v>
      </c>
      <c r="J23" s="173"/>
      <c r="K23" s="173"/>
      <c r="L23" s="173"/>
      <c r="M23" s="173"/>
      <c r="N23" s="180">
        <v>12000000</v>
      </c>
      <c r="O23" s="173"/>
      <c r="P23" s="173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  <c r="BJ23" s="176"/>
      <c r="BK23" s="176"/>
      <c r="BL23" s="176"/>
      <c r="BM23" s="176"/>
      <c r="BN23" s="176"/>
      <c r="BO23" s="176"/>
      <c r="BP23" s="176"/>
      <c r="BQ23" s="176"/>
      <c r="BR23" s="176"/>
    </row>
    <row r="24" spans="1:71" s="177" customFormat="1" ht="89.25">
      <c r="A24" s="170" t="s">
        <v>66</v>
      </c>
      <c r="B24" s="170" t="s">
        <v>253</v>
      </c>
      <c r="C24" s="170" t="s">
        <v>254</v>
      </c>
      <c r="D24" s="170" t="s">
        <v>255</v>
      </c>
      <c r="E24" s="171">
        <v>2020051290051</v>
      </c>
      <c r="F24" s="169" t="s">
        <v>261</v>
      </c>
      <c r="G24" s="194" t="s">
        <v>42</v>
      </c>
      <c r="H24" s="173">
        <v>1</v>
      </c>
      <c r="I24" s="194" t="s">
        <v>257</v>
      </c>
      <c r="J24" s="173"/>
      <c r="K24" s="173"/>
      <c r="L24" s="173"/>
      <c r="M24" s="173"/>
      <c r="N24" s="180">
        <v>10000000</v>
      </c>
      <c r="O24" s="173"/>
      <c r="P24" s="173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  <c r="BO24" s="176"/>
      <c r="BP24" s="176"/>
      <c r="BQ24" s="176"/>
      <c r="BR24" s="176"/>
    </row>
    <row r="25" spans="1:71" s="177" customFormat="1" ht="102">
      <c r="A25" s="170" t="s">
        <v>66</v>
      </c>
      <c r="B25" s="169" t="s">
        <v>183</v>
      </c>
      <c r="C25" s="170" t="s">
        <v>184</v>
      </c>
      <c r="D25" s="169" t="s">
        <v>262</v>
      </c>
      <c r="E25" s="171">
        <v>2020051290017</v>
      </c>
      <c r="F25" s="169" t="s">
        <v>263</v>
      </c>
      <c r="G25" s="194" t="s">
        <v>90</v>
      </c>
      <c r="H25" s="179">
        <v>0.5</v>
      </c>
      <c r="I25" s="194" t="s">
        <v>264</v>
      </c>
      <c r="J25" s="173"/>
      <c r="K25" s="173"/>
      <c r="L25" s="173"/>
      <c r="M25" s="173"/>
      <c r="N25" s="180">
        <v>10000000</v>
      </c>
      <c r="O25" s="173"/>
      <c r="P25" s="173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6"/>
      <c r="BP25" s="176"/>
      <c r="BQ25" s="176"/>
      <c r="BR25" s="176"/>
    </row>
    <row r="26" spans="1:71" s="177" customFormat="1" ht="89.25">
      <c r="A26" s="170" t="s">
        <v>66</v>
      </c>
      <c r="B26" s="169" t="s">
        <v>183</v>
      </c>
      <c r="C26" s="170" t="s">
        <v>184</v>
      </c>
      <c r="D26" s="169" t="s">
        <v>262</v>
      </c>
      <c r="E26" s="171">
        <v>2020051290017</v>
      </c>
      <c r="F26" s="169" t="s">
        <v>265</v>
      </c>
      <c r="G26" s="194" t="s">
        <v>42</v>
      </c>
      <c r="H26" s="173">
        <v>1</v>
      </c>
      <c r="I26" s="194" t="s">
        <v>264</v>
      </c>
      <c r="J26" s="173"/>
      <c r="K26" s="173"/>
      <c r="L26" s="173"/>
      <c r="M26" s="173"/>
      <c r="N26" s="180">
        <v>18110000</v>
      </c>
      <c r="O26" s="173"/>
      <c r="P26" s="173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  <c r="BF26" s="176"/>
      <c r="BG26" s="176"/>
      <c r="BH26" s="176"/>
      <c r="BI26" s="176"/>
      <c r="BJ26" s="176"/>
      <c r="BK26" s="176"/>
      <c r="BL26" s="176"/>
      <c r="BM26" s="176"/>
      <c r="BN26" s="176"/>
      <c r="BO26" s="176"/>
      <c r="BP26" s="176"/>
      <c r="BQ26" s="176"/>
      <c r="BR26" s="176"/>
    </row>
    <row r="27" spans="1:71" s="177" customFormat="1" ht="76.5">
      <c r="A27" s="170" t="s">
        <v>66</v>
      </c>
      <c r="B27" s="170" t="s">
        <v>266</v>
      </c>
      <c r="C27" s="170" t="s">
        <v>267</v>
      </c>
      <c r="D27" s="170" t="s">
        <v>83</v>
      </c>
      <c r="E27" s="171">
        <v>2020051290052</v>
      </c>
      <c r="F27" s="169" t="s">
        <v>268</v>
      </c>
      <c r="G27" s="194" t="s">
        <v>42</v>
      </c>
      <c r="H27" s="173">
        <v>1</v>
      </c>
      <c r="I27" s="194" t="s">
        <v>269</v>
      </c>
      <c r="J27" s="173"/>
      <c r="K27" s="173"/>
      <c r="L27" s="173"/>
      <c r="M27" s="173"/>
      <c r="N27" s="180">
        <v>15000000</v>
      </c>
      <c r="O27" s="173"/>
      <c r="P27" s="173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</row>
    <row r="28" spans="1:71" s="177" customFormat="1" ht="102">
      <c r="A28" s="170" t="s">
        <v>66</v>
      </c>
      <c r="B28" s="170" t="s">
        <v>266</v>
      </c>
      <c r="C28" s="170" t="s">
        <v>267</v>
      </c>
      <c r="D28" s="170" t="s">
        <v>83</v>
      </c>
      <c r="E28" s="171">
        <v>2020051290052</v>
      </c>
      <c r="F28" s="169" t="s">
        <v>270</v>
      </c>
      <c r="G28" s="194" t="s">
        <v>42</v>
      </c>
      <c r="H28" s="173">
        <v>1</v>
      </c>
      <c r="I28" s="194" t="s">
        <v>269</v>
      </c>
      <c r="J28" s="173"/>
      <c r="K28" s="173"/>
      <c r="L28" s="173"/>
      <c r="M28" s="173"/>
      <c r="N28" s="180">
        <v>5000000</v>
      </c>
      <c r="O28" s="173"/>
      <c r="P28" s="173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</row>
    <row r="29" spans="1:71" s="177" customFormat="1" ht="63.75">
      <c r="A29" s="170" t="s">
        <v>66</v>
      </c>
      <c r="B29" s="169" t="s">
        <v>271</v>
      </c>
      <c r="C29" s="170" t="s">
        <v>272</v>
      </c>
      <c r="D29" s="169" t="s">
        <v>273</v>
      </c>
      <c r="E29" s="171">
        <v>2020051290018</v>
      </c>
      <c r="F29" s="169" t="s">
        <v>274</v>
      </c>
      <c r="G29" s="194" t="s">
        <v>42</v>
      </c>
      <c r="H29" s="173">
        <v>2</v>
      </c>
      <c r="I29" s="194" t="s">
        <v>275</v>
      </c>
      <c r="J29" s="173"/>
      <c r="K29" s="173"/>
      <c r="L29" s="173"/>
      <c r="M29" s="173"/>
      <c r="N29" s="180">
        <v>9000000</v>
      </c>
      <c r="O29" s="173"/>
      <c r="P29" s="173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</row>
    <row r="30" spans="1:71" s="177" customFormat="1" ht="63.75">
      <c r="A30" s="170" t="s">
        <v>66</v>
      </c>
      <c r="B30" s="169" t="s">
        <v>271</v>
      </c>
      <c r="C30" s="170" t="s">
        <v>272</v>
      </c>
      <c r="D30" s="169" t="s">
        <v>273</v>
      </c>
      <c r="E30" s="171">
        <v>2020051290018</v>
      </c>
      <c r="F30" s="169" t="s">
        <v>276</v>
      </c>
      <c r="G30" s="194" t="s">
        <v>42</v>
      </c>
      <c r="H30" s="173">
        <v>1</v>
      </c>
      <c r="I30" s="194" t="s">
        <v>275</v>
      </c>
      <c r="J30" s="173"/>
      <c r="K30" s="173"/>
      <c r="L30" s="173"/>
      <c r="M30" s="173"/>
      <c r="N30" s="180">
        <v>25000000</v>
      </c>
      <c r="O30" s="173"/>
      <c r="P30" s="173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  <c r="BO30" s="176"/>
      <c r="BP30" s="176"/>
      <c r="BQ30" s="176"/>
      <c r="BR30" s="176"/>
    </row>
    <row r="31" spans="1:71" s="177" customFormat="1" ht="102">
      <c r="A31" s="170" t="s">
        <v>66</v>
      </c>
      <c r="B31" s="169" t="s">
        <v>271</v>
      </c>
      <c r="C31" s="170" t="s">
        <v>272</v>
      </c>
      <c r="D31" s="169" t="s">
        <v>273</v>
      </c>
      <c r="E31" s="171">
        <v>2020051290018</v>
      </c>
      <c r="F31" s="169" t="s">
        <v>277</v>
      </c>
      <c r="G31" s="194" t="s">
        <v>42</v>
      </c>
      <c r="H31" s="173">
        <v>1</v>
      </c>
      <c r="I31" s="194" t="s">
        <v>275</v>
      </c>
      <c r="J31" s="169"/>
      <c r="K31" s="169"/>
      <c r="L31" s="169"/>
      <c r="M31" s="169"/>
      <c r="N31" s="183">
        <v>15000000</v>
      </c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</row>
    <row r="32" spans="1:71" s="177" customFormat="1" ht="63.75">
      <c r="A32" s="170" t="s">
        <v>35</v>
      </c>
      <c r="B32" s="170" t="s">
        <v>81</v>
      </c>
      <c r="C32" s="170" t="s">
        <v>278</v>
      </c>
      <c r="D32" s="170" t="s">
        <v>83</v>
      </c>
      <c r="E32" s="171">
        <v>2020051290052</v>
      </c>
      <c r="F32" s="169" t="s">
        <v>279</v>
      </c>
      <c r="G32" s="169" t="s">
        <v>90</v>
      </c>
      <c r="H32" s="185">
        <v>1</v>
      </c>
      <c r="I32" s="194" t="s">
        <v>269</v>
      </c>
      <c r="J32" s="169"/>
      <c r="K32" s="169"/>
      <c r="L32" s="169"/>
      <c r="M32" s="169"/>
      <c r="N32" s="183">
        <v>6000000</v>
      </c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</row>
    <row r="33" spans="1:71" s="177" customFormat="1" ht="76.5">
      <c r="A33" s="170" t="s">
        <v>35</v>
      </c>
      <c r="B33" s="170" t="s">
        <v>81</v>
      </c>
      <c r="C33" s="170" t="s">
        <v>278</v>
      </c>
      <c r="D33" s="170" t="s">
        <v>83</v>
      </c>
      <c r="E33" s="171">
        <v>2020051290052</v>
      </c>
      <c r="F33" s="169" t="s">
        <v>280</v>
      </c>
      <c r="G33" s="194" t="s">
        <v>42</v>
      </c>
      <c r="H33" s="194">
        <v>1</v>
      </c>
      <c r="I33" s="194" t="s">
        <v>269</v>
      </c>
      <c r="J33" s="169"/>
      <c r="K33" s="169"/>
      <c r="L33" s="169"/>
      <c r="M33" s="169"/>
      <c r="N33" s="183">
        <v>20000000</v>
      </c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</row>
    <row r="34" spans="1:71" s="177" customFormat="1" ht="63.75">
      <c r="A34" s="170" t="s">
        <v>35</v>
      </c>
      <c r="B34" s="170" t="s">
        <v>81</v>
      </c>
      <c r="C34" s="170" t="s">
        <v>278</v>
      </c>
      <c r="D34" s="170" t="s">
        <v>83</v>
      </c>
      <c r="E34" s="171">
        <v>2020051290052</v>
      </c>
      <c r="F34" s="169" t="s">
        <v>281</v>
      </c>
      <c r="G34" s="194" t="s">
        <v>42</v>
      </c>
      <c r="H34" s="194">
        <v>1</v>
      </c>
      <c r="I34" s="194" t="s">
        <v>269</v>
      </c>
      <c r="J34" s="169"/>
      <c r="K34" s="169"/>
      <c r="L34" s="169"/>
      <c r="M34" s="169"/>
      <c r="N34" s="183">
        <v>16720720</v>
      </c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</row>
    <row r="35" spans="1:71" s="6" customFormat="1">
      <c r="A35" s="437" t="s">
        <v>64</v>
      </c>
      <c r="B35" s="438"/>
      <c r="C35" s="438"/>
      <c r="D35" s="438"/>
      <c r="E35" s="438"/>
      <c r="F35" s="438"/>
      <c r="G35" s="438"/>
      <c r="H35" s="438"/>
      <c r="I35" s="439"/>
      <c r="J35" s="271" t="s">
        <v>282</v>
      </c>
      <c r="K35" s="271" t="s">
        <v>283</v>
      </c>
      <c r="L35" s="271" t="s">
        <v>283</v>
      </c>
      <c r="M35" s="271" t="s">
        <v>283</v>
      </c>
      <c r="N35" s="186">
        <v>474450000</v>
      </c>
      <c r="O35" s="271" t="s">
        <v>282</v>
      </c>
      <c r="P35" s="271" t="s">
        <v>283</v>
      </c>
      <c r="Q35" s="271" t="s">
        <v>283</v>
      </c>
      <c r="R35" s="271" t="s">
        <v>283</v>
      </c>
      <c r="S35" s="271" t="s">
        <v>283</v>
      </c>
      <c r="T35" s="271" t="s">
        <v>283</v>
      </c>
      <c r="U35" s="272">
        <v>84000000</v>
      </c>
      <c r="V35" s="271" t="s">
        <v>283</v>
      </c>
      <c r="W35" s="271" t="s">
        <v>283</v>
      </c>
      <c r="X35" s="271" t="s">
        <v>283</v>
      </c>
      <c r="Y35" s="271"/>
      <c r="Z35" s="273">
        <f>SUM(K35:Y35)</f>
        <v>558450000</v>
      </c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187"/>
      <c r="BR35" s="187"/>
      <c r="BS35" s="188"/>
    </row>
  </sheetData>
  <sheetProtection algorithmName="SHA-512" hashValue="zsDdMNBld9rTSKEFns9E/0sizzJx/UqtihDHaywfJk/eYH5SzK4Hpy2pBAFYgonx3G8Hg7Sy6Ux8pvX+0lmrKQ==" saltValue="+x4Kad85923onCfy42lORg==" spinCount="100000" sheet="1" objects="1" scenarios="1" selectLockedCells="1" selectUnlockedCells="1"/>
  <mergeCells count="17">
    <mergeCell ref="I9:I10"/>
    <mergeCell ref="J9:X9"/>
    <mergeCell ref="Y9:Y10"/>
    <mergeCell ref="Z9:Z10"/>
    <mergeCell ref="A35:I35"/>
    <mergeCell ref="A9:A10"/>
    <mergeCell ref="B9:B10"/>
    <mergeCell ref="C9:C10"/>
    <mergeCell ref="D9:D10"/>
    <mergeCell ref="E9:E10"/>
    <mergeCell ref="F9:H9"/>
    <mergeCell ref="A1:C4"/>
    <mergeCell ref="D1:W4"/>
    <mergeCell ref="X1:Z1"/>
    <mergeCell ref="X2:Z2"/>
    <mergeCell ref="X3:Z3"/>
    <mergeCell ref="X4:Z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9"/>
  <sheetViews>
    <sheetView topLeftCell="A5" zoomScale="71" zoomScaleNormal="71" workbookViewId="0">
      <selection activeCell="Z5" sqref="A1:Z1048576"/>
    </sheetView>
  </sheetViews>
  <sheetFormatPr baseColWidth="10" defaultRowHeight="15"/>
  <cols>
    <col min="1" max="1" width="24.5703125" style="224" customWidth="1"/>
    <col min="2" max="2" width="19.28515625" style="224" customWidth="1"/>
    <col min="3" max="3" width="21.7109375" style="224" customWidth="1"/>
    <col min="4" max="4" width="23.85546875" style="224" customWidth="1"/>
    <col min="5" max="6" width="18.140625" style="224" customWidth="1"/>
    <col min="7" max="8" width="11.42578125" style="224"/>
    <col min="9" max="9" width="20.42578125" style="224" customWidth="1"/>
    <col min="10" max="13" width="11.42578125" style="224"/>
    <col min="14" max="14" width="26.28515625" style="224" customWidth="1"/>
    <col min="15" max="25" width="11.42578125" style="224"/>
    <col min="26" max="26" width="23" style="224" bestFit="1" customWidth="1"/>
  </cols>
  <sheetData>
    <row r="1" spans="1:70" s="6" customFormat="1" ht="15.75" customHeight="1">
      <c r="A1" s="370"/>
      <c r="B1" s="371"/>
      <c r="C1" s="372"/>
      <c r="D1" s="379" t="s">
        <v>0</v>
      </c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81"/>
      <c r="X1" s="365" t="s">
        <v>738</v>
      </c>
      <c r="Y1" s="365"/>
      <c r="Z1" s="365"/>
    </row>
    <row r="2" spans="1:70" s="6" customFormat="1" ht="15.75" customHeight="1">
      <c r="A2" s="373"/>
      <c r="B2" s="444"/>
      <c r="C2" s="375"/>
      <c r="D2" s="37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81"/>
      <c r="X2" s="365" t="s">
        <v>739</v>
      </c>
      <c r="Y2" s="365"/>
      <c r="Z2" s="365"/>
    </row>
    <row r="3" spans="1:70" s="6" customFormat="1" ht="15.75" customHeight="1">
      <c r="A3" s="373"/>
      <c r="B3" s="444"/>
      <c r="C3" s="375"/>
      <c r="D3" s="37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81"/>
      <c r="X3" s="365" t="s">
        <v>740</v>
      </c>
      <c r="Y3" s="365"/>
      <c r="Z3" s="365"/>
    </row>
    <row r="4" spans="1:70" s="6" customFormat="1" ht="15.75" customHeight="1">
      <c r="A4" s="376"/>
      <c r="B4" s="377"/>
      <c r="C4" s="378"/>
      <c r="D4" s="37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81"/>
      <c r="X4" s="365" t="s">
        <v>741</v>
      </c>
      <c r="Y4" s="365"/>
      <c r="Z4" s="365"/>
    </row>
    <row r="5" spans="1:70" s="12" customFormat="1">
      <c r="A5" s="214" t="s">
        <v>1</v>
      </c>
      <c r="B5" s="215"/>
      <c r="C5" s="216"/>
      <c r="D5" s="10" t="s">
        <v>733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s="12" customFormat="1">
      <c r="A6" s="217" t="s">
        <v>3</v>
      </c>
      <c r="B6" s="218"/>
      <c r="C6" s="17">
        <v>2023</v>
      </c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s="12" customFormat="1">
      <c r="A7" s="217" t="s">
        <v>4</v>
      </c>
      <c r="B7" s="218"/>
      <c r="C7" s="17" t="s">
        <v>732</v>
      </c>
      <c r="D7" s="17"/>
      <c r="E7" s="20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8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s="12" customFormat="1">
      <c r="A8" s="219" t="s">
        <v>6</v>
      </c>
      <c r="B8" s="264" t="s">
        <v>735</v>
      </c>
      <c r="C8" s="24"/>
      <c r="D8" s="24"/>
      <c r="E8" s="24"/>
      <c r="F8" s="24"/>
      <c r="G8" s="24"/>
      <c r="H8" s="27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s="12" customFormat="1" ht="26.25" customHeight="1">
      <c r="A9" s="345" t="s">
        <v>7</v>
      </c>
      <c r="B9" s="348" t="s">
        <v>8</v>
      </c>
      <c r="C9" s="345" t="s">
        <v>9</v>
      </c>
      <c r="D9" s="449" t="s">
        <v>10</v>
      </c>
      <c r="E9" s="345" t="s">
        <v>11</v>
      </c>
      <c r="F9" s="350" t="s">
        <v>12</v>
      </c>
      <c r="G9" s="351"/>
      <c r="H9" s="351"/>
      <c r="I9" s="342" t="s">
        <v>13</v>
      </c>
      <c r="J9" s="367" t="s">
        <v>14</v>
      </c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45" t="s">
        <v>15</v>
      </c>
      <c r="Z9" s="368" t="s">
        <v>16</v>
      </c>
      <c r="AA9" s="2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12" customFormat="1" ht="36.75" customHeight="1">
      <c r="A10" s="345"/>
      <c r="B10" s="349"/>
      <c r="C10" s="345"/>
      <c r="D10" s="449"/>
      <c r="E10" s="345"/>
      <c r="F10" s="27" t="s">
        <v>17</v>
      </c>
      <c r="G10" s="191" t="s">
        <v>18</v>
      </c>
      <c r="H10" s="29" t="s">
        <v>19</v>
      </c>
      <c r="I10" s="343"/>
      <c r="J10" s="74" t="s">
        <v>20</v>
      </c>
      <c r="K10" s="74" t="s">
        <v>21</v>
      </c>
      <c r="L10" s="74" t="s">
        <v>22</v>
      </c>
      <c r="M10" s="74" t="s">
        <v>23</v>
      </c>
      <c r="N10" s="74" t="s">
        <v>24</v>
      </c>
      <c r="O10" s="74" t="s">
        <v>25</v>
      </c>
      <c r="P10" s="74" t="s">
        <v>26</v>
      </c>
      <c r="Q10" s="74" t="s">
        <v>27</v>
      </c>
      <c r="R10" s="74" t="s">
        <v>28</v>
      </c>
      <c r="S10" s="74" t="s">
        <v>29</v>
      </c>
      <c r="T10" s="74" t="s">
        <v>30</v>
      </c>
      <c r="U10" s="74" t="s">
        <v>31</v>
      </c>
      <c r="V10" s="74" t="s">
        <v>32</v>
      </c>
      <c r="W10" s="74" t="s">
        <v>33</v>
      </c>
      <c r="X10" s="74" t="s">
        <v>34</v>
      </c>
      <c r="Y10" s="345"/>
      <c r="Z10" s="368"/>
      <c r="AA10" s="2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12" customFormat="1" ht="51">
      <c r="A11" s="275" t="s">
        <v>95</v>
      </c>
      <c r="B11" s="275" t="s">
        <v>284</v>
      </c>
      <c r="C11" s="275" t="s">
        <v>285</v>
      </c>
      <c r="D11" s="275" t="s">
        <v>286</v>
      </c>
      <c r="E11" s="276">
        <v>2020051290022</v>
      </c>
      <c r="F11" s="275" t="s">
        <v>287</v>
      </c>
      <c r="G11" s="275" t="s">
        <v>90</v>
      </c>
      <c r="H11" s="275">
        <v>50</v>
      </c>
      <c r="I11" s="275" t="s">
        <v>288</v>
      </c>
      <c r="J11" s="75"/>
      <c r="K11" s="76"/>
      <c r="L11" s="76"/>
      <c r="M11" s="76"/>
      <c r="N11" s="277">
        <v>8000000</v>
      </c>
      <c r="O11" s="75"/>
      <c r="P11" s="76"/>
      <c r="Q11" s="114"/>
      <c r="R11" s="114"/>
      <c r="S11" s="114"/>
      <c r="T11" s="114"/>
      <c r="U11" s="114"/>
      <c r="V11" s="114"/>
      <c r="W11" s="114"/>
      <c r="X11" s="114"/>
      <c r="Y11" s="115"/>
      <c r="Z11" s="11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s="12" customFormat="1" ht="51">
      <c r="A12" s="275" t="s">
        <v>95</v>
      </c>
      <c r="B12" s="275" t="s">
        <v>284</v>
      </c>
      <c r="C12" s="275" t="s">
        <v>285</v>
      </c>
      <c r="D12" s="275" t="s">
        <v>286</v>
      </c>
      <c r="E12" s="276">
        <v>2020051290022</v>
      </c>
      <c r="F12" s="275" t="s">
        <v>289</v>
      </c>
      <c r="G12" s="275" t="s">
        <v>290</v>
      </c>
      <c r="H12" s="275">
        <v>4</v>
      </c>
      <c r="I12" s="275" t="s">
        <v>288</v>
      </c>
      <c r="J12" s="76"/>
      <c r="K12" s="76"/>
      <c r="L12" s="76"/>
      <c r="M12" s="76"/>
      <c r="N12" s="277">
        <v>10000000</v>
      </c>
      <c r="O12" s="76"/>
      <c r="P12" s="76"/>
      <c r="Q12" s="114"/>
      <c r="R12" s="114"/>
      <c r="S12" s="114"/>
      <c r="T12" s="114"/>
      <c r="U12" s="114"/>
      <c r="V12" s="114"/>
      <c r="W12" s="114"/>
      <c r="X12" s="114"/>
      <c r="Y12" s="115"/>
      <c r="Z12" s="115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s="12" customFormat="1" ht="51">
      <c r="A13" s="275" t="s">
        <v>95</v>
      </c>
      <c r="B13" s="275" t="s">
        <v>284</v>
      </c>
      <c r="C13" s="275" t="s">
        <v>285</v>
      </c>
      <c r="D13" s="275" t="s">
        <v>286</v>
      </c>
      <c r="E13" s="276">
        <v>2020051290022</v>
      </c>
      <c r="F13" s="275" t="s">
        <v>291</v>
      </c>
      <c r="G13" s="275" t="s">
        <v>290</v>
      </c>
      <c r="H13" s="275">
        <v>2</v>
      </c>
      <c r="I13" s="275" t="s">
        <v>100</v>
      </c>
      <c r="J13" s="76"/>
      <c r="K13" s="76"/>
      <c r="L13" s="76"/>
      <c r="M13" s="76"/>
      <c r="N13" s="277">
        <v>18000000</v>
      </c>
      <c r="O13" s="76"/>
      <c r="P13" s="76"/>
      <c r="Q13" s="114"/>
      <c r="R13" s="114"/>
      <c r="S13" s="114"/>
      <c r="T13" s="114"/>
      <c r="U13" s="114"/>
      <c r="V13" s="114"/>
      <c r="W13" s="114"/>
      <c r="X13" s="114"/>
      <c r="Y13" s="115"/>
      <c r="Z13" s="11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s="12" customFormat="1" ht="114.75">
      <c r="A14" s="275" t="s">
        <v>95</v>
      </c>
      <c r="B14" s="275" t="s">
        <v>284</v>
      </c>
      <c r="C14" s="275" t="s">
        <v>285</v>
      </c>
      <c r="D14" s="275" t="s">
        <v>286</v>
      </c>
      <c r="E14" s="276">
        <v>2020051290022</v>
      </c>
      <c r="F14" s="275" t="s">
        <v>292</v>
      </c>
      <c r="G14" s="275" t="s">
        <v>290</v>
      </c>
      <c r="H14" s="275">
        <v>1</v>
      </c>
      <c r="I14" s="275" t="s">
        <v>122</v>
      </c>
      <c r="J14" s="76"/>
      <c r="K14" s="76"/>
      <c r="L14" s="76"/>
      <c r="M14" s="76"/>
      <c r="N14" s="277">
        <v>265900000</v>
      </c>
      <c r="O14" s="76"/>
      <c r="P14" s="76"/>
      <c r="Q14" s="114"/>
      <c r="R14" s="114"/>
      <c r="S14" s="114"/>
      <c r="T14" s="114"/>
      <c r="U14" s="114"/>
      <c r="V14" s="114"/>
      <c r="W14" s="114"/>
      <c r="X14" s="114"/>
      <c r="Y14" s="115"/>
      <c r="Z14" s="115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s="12" customFormat="1" ht="25.5">
      <c r="A15" s="445" t="s">
        <v>95</v>
      </c>
      <c r="B15" s="445" t="s">
        <v>284</v>
      </c>
      <c r="C15" s="445" t="s">
        <v>285</v>
      </c>
      <c r="D15" s="445" t="s">
        <v>286</v>
      </c>
      <c r="E15" s="447">
        <v>2020051290022</v>
      </c>
      <c r="F15" s="445" t="s">
        <v>292</v>
      </c>
      <c r="G15" s="445" t="s">
        <v>290</v>
      </c>
      <c r="H15" s="445">
        <v>1</v>
      </c>
      <c r="I15" s="275" t="s">
        <v>293</v>
      </c>
      <c r="J15" s="77"/>
      <c r="K15" s="77"/>
      <c r="L15" s="77"/>
      <c r="M15" s="77"/>
      <c r="N15" s="277">
        <v>27980000</v>
      </c>
      <c r="O15" s="77"/>
      <c r="P15" s="77"/>
      <c r="Q15" s="114"/>
      <c r="R15" s="114"/>
      <c r="S15" s="114"/>
      <c r="T15" s="114"/>
      <c r="U15" s="114"/>
      <c r="V15" s="114"/>
      <c r="W15" s="114"/>
      <c r="X15" s="114"/>
      <c r="Y15" s="115"/>
      <c r="Z15" s="11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s="12" customFormat="1" ht="25.5">
      <c r="A16" s="446"/>
      <c r="B16" s="446"/>
      <c r="C16" s="446"/>
      <c r="D16" s="446"/>
      <c r="E16" s="448"/>
      <c r="F16" s="446"/>
      <c r="G16" s="446"/>
      <c r="H16" s="446"/>
      <c r="I16" s="275" t="s">
        <v>294</v>
      </c>
      <c r="J16" s="77"/>
      <c r="K16" s="77"/>
      <c r="L16" s="77"/>
      <c r="M16" s="77"/>
      <c r="N16" s="277">
        <v>2620000</v>
      </c>
      <c r="O16" s="77"/>
      <c r="P16" s="77"/>
      <c r="Q16" s="114"/>
      <c r="R16" s="114"/>
      <c r="S16" s="114"/>
      <c r="T16" s="114"/>
      <c r="U16" s="114"/>
      <c r="V16" s="114"/>
      <c r="W16" s="114"/>
      <c r="X16" s="114"/>
      <c r="Y16" s="115"/>
      <c r="Z16" s="115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s="12" customFormat="1" ht="25.5">
      <c r="A17" s="446"/>
      <c r="B17" s="446"/>
      <c r="C17" s="446"/>
      <c r="D17" s="446"/>
      <c r="E17" s="448"/>
      <c r="F17" s="446"/>
      <c r="G17" s="446"/>
      <c r="H17" s="446"/>
      <c r="I17" s="275" t="s">
        <v>295</v>
      </c>
      <c r="J17" s="76"/>
      <c r="K17" s="76"/>
      <c r="L17" s="76"/>
      <c r="M17" s="76"/>
      <c r="N17" s="277">
        <v>6800000</v>
      </c>
      <c r="O17" s="76"/>
      <c r="P17" s="76"/>
      <c r="Q17" s="114"/>
      <c r="R17" s="114"/>
      <c r="S17" s="114"/>
      <c r="T17" s="114"/>
      <c r="U17" s="114"/>
      <c r="V17" s="114"/>
      <c r="W17" s="114"/>
      <c r="X17" s="114"/>
      <c r="Y17" s="115"/>
      <c r="Z17" s="11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s="12" customFormat="1" ht="25.5">
      <c r="A18" s="446"/>
      <c r="B18" s="446"/>
      <c r="C18" s="446"/>
      <c r="D18" s="446"/>
      <c r="E18" s="448"/>
      <c r="F18" s="446"/>
      <c r="G18" s="446"/>
      <c r="H18" s="446"/>
      <c r="I18" s="275" t="s">
        <v>296</v>
      </c>
      <c r="J18" s="76"/>
      <c r="K18" s="76"/>
      <c r="L18" s="76"/>
      <c r="M18" s="76"/>
      <c r="N18" s="277">
        <v>1200000</v>
      </c>
      <c r="O18" s="76"/>
      <c r="P18" s="76"/>
      <c r="Q18" s="114"/>
      <c r="R18" s="114"/>
      <c r="S18" s="114"/>
      <c r="T18" s="114"/>
      <c r="U18" s="114"/>
      <c r="V18" s="114"/>
      <c r="W18" s="114"/>
      <c r="X18" s="114"/>
      <c r="Y18" s="115"/>
      <c r="Z18" s="11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s="12" customFormat="1" ht="114.75">
      <c r="A19" s="275" t="s">
        <v>95</v>
      </c>
      <c r="B19" s="275" t="s">
        <v>284</v>
      </c>
      <c r="C19" s="275" t="s">
        <v>285</v>
      </c>
      <c r="D19" s="275" t="s">
        <v>286</v>
      </c>
      <c r="E19" s="276">
        <v>2020051290022</v>
      </c>
      <c r="F19" s="275" t="s">
        <v>292</v>
      </c>
      <c r="G19" s="275" t="s">
        <v>290</v>
      </c>
      <c r="H19" s="275">
        <v>1</v>
      </c>
      <c r="I19" s="275" t="s">
        <v>40</v>
      </c>
      <c r="J19" s="76"/>
      <c r="K19" s="76"/>
      <c r="L19" s="76"/>
      <c r="M19" s="76"/>
      <c r="N19" s="277">
        <v>60000000</v>
      </c>
      <c r="O19" s="76"/>
      <c r="P19" s="76"/>
      <c r="Q19" s="114"/>
      <c r="R19" s="114"/>
      <c r="S19" s="114"/>
      <c r="T19" s="114"/>
      <c r="U19" s="114"/>
      <c r="V19" s="114"/>
      <c r="W19" s="114"/>
      <c r="X19" s="114"/>
      <c r="Y19" s="115"/>
      <c r="Z19" s="115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s="12" customFormat="1" ht="114.75">
      <c r="A20" s="275" t="s">
        <v>95</v>
      </c>
      <c r="B20" s="275" t="s">
        <v>284</v>
      </c>
      <c r="C20" s="275" t="s">
        <v>285</v>
      </c>
      <c r="D20" s="275" t="s">
        <v>286</v>
      </c>
      <c r="E20" s="276">
        <v>2020051290022</v>
      </c>
      <c r="F20" s="275" t="s">
        <v>292</v>
      </c>
      <c r="G20" s="275" t="s">
        <v>290</v>
      </c>
      <c r="H20" s="275">
        <v>1</v>
      </c>
      <c r="I20" s="275" t="s">
        <v>297</v>
      </c>
      <c r="J20" s="76"/>
      <c r="K20" s="76"/>
      <c r="L20" s="76"/>
      <c r="M20" s="76"/>
      <c r="N20" s="277">
        <v>10450000</v>
      </c>
      <c r="O20" s="76"/>
      <c r="P20" s="76"/>
      <c r="Q20" s="114"/>
      <c r="R20" s="114"/>
      <c r="S20" s="114"/>
      <c r="T20" s="114"/>
      <c r="U20" s="114"/>
      <c r="V20" s="114"/>
      <c r="W20" s="114"/>
      <c r="X20" s="114"/>
      <c r="Y20" s="115"/>
      <c r="Z20" s="115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</row>
    <row r="21" spans="1:70" s="12" customFormat="1" ht="51">
      <c r="A21" s="275" t="s">
        <v>95</v>
      </c>
      <c r="B21" s="275" t="s">
        <v>284</v>
      </c>
      <c r="C21" s="275" t="s">
        <v>285</v>
      </c>
      <c r="D21" s="275" t="s">
        <v>286</v>
      </c>
      <c r="E21" s="276">
        <v>2020051290022</v>
      </c>
      <c r="F21" s="275" t="s">
        <v>298</v>
      </c>
      <c r="G21" s="275" t="s">
        <v>290</v>
      </c>
      <c r="H21" s="275">
        <v>2</v>
      </c>
      <c r="I21" s="275" t="s">
        <v>288</v>
      </c>
      <c r="J21" s="76"/>
      <c r="K21" s="76"/>
      <c r="L21" s="76"/>
      <c r="M21" s="76"/>
      <c r="N21" s="277">
        <v>25000000</v>
      </c>
      <c r="O21" s="76"/>
      <c r="P21" s="76"/>
      <c r="Q21" s="114"/>
      <c r="R21" s="114"/>
      <c r="S21" s="114"/>
      <c r="T21" s="114"/>
      <c r="U21" s="114"/>
      <c r="V21" s="114"/>
      <c r="W21" s="114"/>
      <c r="X21" s="114"/>
      <c r="Y21" s="115"/>
      <c r="Z21" s="115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s="12" customFormat="1">
      <c r="A22" s="445" t="s">
        <v>95</v>
      </c>
      <c r="B22" s="445" t="s">
        <v>284</v>
      </c>
      <c r="C22" s="445" t="s">
        <v>285</v>
      </c>
      <c r="D22" s="445" t="s">
        <v>286</v>
      </c>
      <c r="E22" s="447">
        <v>2020051290022</v>
      </c>
      <c r="F22" s="445" t="s">
        <v>299</v>
      </c>
      <c r="G22" s="445" t="s">
        <v>290</v>
      </c>
      <c r="H22" s="445">
        <v>1</v>
      </c>
      <c r="I22" s="275" t="s">
        <v>140</v>
      </c>
      <c r="J22" s="76"/>
      <c r="K22" s="76"/>
      <c r="L22" s="76"/>
      <c r="M22" s="76"/>
      <c r="N22" s="277">
        <v>60000000</v>
      </c>
      <c r="O22" s="76"/>
      <c r="P22" s="76"/>
      <c r="Q22" s="114"/>
      <c r="R22" s="114"/>
      <c r="S22" s="114"/>
      <c r="T22" s="114"/>
      <c r="U22" s="114"/>
      <c r="V22" s="114"/>
      <c r="W22" s="114"/>
      <c r="X22" s="114"/>
      <c r="Y22" s="115"/>
      <c r="Z22" s="115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s="12" customFormat="1">
      <c r="A23" s="446"/>
      <c r="B23" s="446"/>
      <c r="C23" s="446"/>
      <c r="D23" s="446"/>
      <c r="E23" s="448"/>
      <c r="F23" s="446"/>
      <c r="G23" s="446"/>
      <c r="H23" s="446"/>
      <c r="I23" s="275" t="s">
        <v>71</v>
      </c>
      <c r="J23" s="76"/>
      <c r="K23" s="76"/>
      <c r="L23" s="76"/>
      <c r="M23" s="76"/>
      <c r="N23" s="277">
        <v>9314000</v>
      </c>
      <c r="O23" s="76"/>
      <c r="P23" s="76"/>
      <c r="Q23" s="114"/>
      <c r="R23" s="114"/>
      <c r="S23" s="114"/>
      <c r="T23" s="114"/>
      <c r="U23" s="114"/>
      <c r="V23" s="114"/>
      <c r="W23" s="114"/>
      <c r="X23" s="114"/>
      <c r="Y23" s="115"/>
      <c r="Z23" s="115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s="12" customFormat="1">
      <c r="A24" s="450"/>
      <c r="B24" s="450"/>
      <c r="C24" s="450"/>
      <c r="D24" s="450"/>
      <c r="E24" s="451"/>
      <c r="F24" s="450"/>
      <c r="G24" s="450"/>
      <c r="H24" s="450"/>
      <c r="I24" s="275" t="s">
        <v>300</v>
      </c>
      <c r="J24" s="76"/>
      <c r="K24" s="76"/>
      <c r="L24" s="76"/>
      <c r="M24" s="76"/>
      <c r="N24" s="277">
        <v>50000000</v>
      </c>
      <c r="O24" s="76"/>
      <c r="P24" s="76"/>
      <c r="Q24" s="114"/>
      <c r="R24" s="114"/>
      <c r="S24" s="114"/>
      <c r="T24" s="114"/>
      <c r="U24" s="114"/>
      <c r="V24" s="114"/>
      <c r="W24" s="114"/>
      <c r="X24" s="114"/>
      <c r="Y24" s="115"/>
      <c r="Z24" s="115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s="12" customFormat="1" ht="51">
      <c r="A25" s="275" t="s">
        <v>95</v>
      </c>
      <c r="B25" s="275" t="s">
        <v>284</v>
      </c>
      <c r="C25" s="275" t="s">
        <v>285</v>
      </c>
      <c r="D25" s="275" t="s">
        <v>286</v>
      </c>
      <c r="E25" s="276">
        <v>2020051290022</v>
      </c>
      <c r="F25" s="275" t="s">
        <v>301</v>
      </c>
      <c r="G25" s="275" t="s">
        <v>90</v>
      </c>
      <c r="H25" s="275">
        <v>50</v>
      </c>
      <c r="I25" s="275" t="s">
        <v>100</v>
      </c>
      <c r="J25" s="76"/>
      <c r="K25" s="76"/>
      <c r="L25" s="76"/>
      <c r="M25" s="76"/>
      <c r="N25" s="277">
        <v>25000000</v>
      </c>
      <c r="O25" s="76"/>
      <c r="P25" s="76"/>
      <c r="Q25" s="114"/>
      <c r="R25" s="114"/>
      <c r="S25" s="114"/>
      <c r="T25" s="114"/>
      <c r="U25" s="114"/>
      <c r="V25" s="114"/>
      <c r="W25" s="114"/>
      <c r="X25" s="114"/>
      <c r="Y25" s="115"/>
      <c r="Z25" s="115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s="12" customFormat="1" ht="51">
      <c r="A26" s="275" t="s">
        <v>95</v>
      </c>
      <c r="B26" s="275" t="s">
        <v>284</v>
      </c>
      <c r="C26" s="275" t="s">
        <v>285</v>
      </c>
      <c r="D26" s="275" t="s">
        <v>286</v>
      </c>
      <c r="E26" s="276">
        <v>2020051290022</v>
      </c>
      <c r="F26" s="275" t="s">
        <v>302</v>
      </c>
      <c r="G26" s="275" t="s">
        <v>290</v>
      </c>
      <c r="H26" s="275">
        <v>50</v>
      </c>
      <c r="I26" s="275" t="s">
        <v>303</v>
      </c>
      <c r="J26" s="76"/>
      <c r="K26" s="76"/>
      <c r="L26" s="76"/>
      <c r="M26" s="76"/>
      <c r="N26" s="277">
        <v>25000000</v>
      </c>
      <c r="O26" s="76"/>
      <c r="P26" s="76"/>
      <c r="Q26" s="114"/>
      <c r="R26" s="114"/>
      <c r="S26" s="114"/>
      <c r="T26" s="114"/>
      <c r="U26" s="114"/>
      <c r="V26" s="114"/>
      <c r="W26" s="114"/>
      <c r="X26" s="114"/>
      <c r="Y26" s="115"/>
      <c r="Z26" s="11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s="12" customFormat="1" ht="28.5" customHeight="1">
      <c r="A27" s="445" t="s">
        <v>95</v>
      </c>
      <c r="B27" s="445" t="s">
        <v>284</v>
      </c>
      <c r="C27" s="445" t="s">
        <v>285</v>
      </c>
      <c r="D27" s="445" t="s">
        <v>286</v>
      </c>
      <c r="E27" s="447">
        <v>2020051290022</v>
      </c>
      <c r="F27" s="445" t="s">
        <v>304</v>
      </c>
      <c r="G27" s="445" t="s">
        <v>290</v>
      </c>
      <c r="H27" s="445">
        <v>1</v>
      </c>
      <c r="I27" s="275" t="s">
        <v>305</v>
      </c>
      <c r="J27" s="76"/>
      <c r="K27" s="76"/>
      <c r="L27" s="76"/>
      <c r="M27" s="76"/>
      <c r="N27" s="277">
        <v>86000000</v>
      </c>
      <c r="O27" s="76"/>
      <c r="P27" s="76"/>
      <c r="Q27" s="114"/>
      <c r="R27" s="114"/>
      <c r="S27" s="114"/>
      <c r="T27" s="114"/>
      <c r="U27" s="114"/>
      <c r="V27" s="114"/>
      <c r="W27" s="114"/>
      <c r="X27" s="114"/>
      <c r="Y27" s="115"/>
      <c r="Z27" s="11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s="12" customFormat="1">
      <c r="A28" s="450"/>
      <c r="B28" s="450"/>
      <c r="C28" s="450"/>
      <c r="D28" s="450"/>
      <c r="E28" s="451"/>
      <c r="F28" s="450"/>
      <c r="G28" s="450"/>
      <c r="H28" s="450"/>
      <c r="I28" s="275" t="s">
        <v>306</v>
      </c>
      <c r="J28" s="76"/>
      <c r="K28" s="76"/>
      <c r="L28" s="76"/>
      <c r="M28" s="76"/>
      <c r="N28" s="277">
        <v>3000000</v>
      </c>
      <c r="O28" s="76"/>
      <c r="P28" s="76"/>
      <c r="Q28" s="114"/>
      <c r="R28" s="114"/>
      <c r="S28" s="114"/>
      <c r="T28" s="114"/>
      <c r="U28" s="114"/>
      <c r="V28" s="114"/>
      <c r="W28" s="114"/>
      <c r="X28" s="114"/>
      <c r="Y28" s="115"/>
      <c r="Z28" s="11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s="12" customFormat="1" ht="114.75">
      <c r="A29" s="275" t="s">
        <v>95</v>
      </c>
      <c r="B29" s="275" t="s">
        <v>284</v>
      </c>
      <c r="C29" s="275" t="s">
        <v>285</v>
      </c>
      <c r="D29" s="275" t="s">
        <v>286</v>
      </c>
      <c r="E29" s="276">
        <v>2020051290022</v>
      </c>
      <c r="F29" s="275" t="s">
        <v>304</v>
      </c>
      <c r="G29" s="275" t="s">
        <v>290</v>
      </c>
      <c r="H29" s="275">
        <v>1</v>
      </c>
      <c r="I29" s="275" t="s">
        <v>303</v>
      </c>
      <c r="J29" s="76"/>
      <c r="K29" s="76"/>
      <c r="L29" s="76"/>
      <c r="M29" s="76"/>
      <c r="N29" s="277">
        <v>12500000</v>
      </c>
      <c r="O29" s="76"/>
      <c r="P29" s="76"/>
      <c r="Q29" s="114"/>
      <c r="R29" s="114"/>
      <c r="S29" s="114"/>
      <c r="T29" s="114"/>
      <c r="U29" s="114"/>
      <c r="V29" s="114"/>
      <c r="W29" s="114"/>
      <c r="X29" s="114"/>
      <c r="Y29" s="115"/>
      <c r="Z29" s="11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s="12" customFormat="1" ht="63.75">
      <c r="A30" s="275" t="s">
        <v>95</v>
      </c>
      <c r="B30" s="275" t="s">
        <v>284</v>
      </c>
      <c r="C30" s="275" t="s">
        <v>307</v>
      </c>
      <c r="D30" s="275" t="s">
        <v>308</v>
      </c>
      <c r="E30" s="276">
        <v>2020051290060</v>
      </c>
      <c r="F30" s="275" t="s">
        <v>309</v>
      </c>
      <c r="G30" s="275" t="s">
        <v>290</v>
      </c>
      <c r="H30" s="275">
        <v>1</v>
      </c>
      <c r="I30" s="275" t="s">
        <v>310</v>
      </c>
      <c r="J30" s="76"/>
      <c r="K30" s="76"/>
      <c r="L30" s="76"/>
      <c r="M30" s="76"/>
      <c r="N30" s="277">
        <v>40000000</v>
      </c>
      <c r="O30" s="76"/>
      <c r="P30" s="76"/>
      <c r="Q30" s="114"/>
      <c r="R30" s="114"/>
      <c r="S30" s="114"/>
      <c r="T30" s="114"/>
      <c r="U30" s="114"/>
      <c r="V30" s="114"/>
      <c r="W30" s="114"/>
      <c r="X30" s="114"/>
      <c r="Y30" s="115"/>
      <c r="Z30" s="11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</row>
    <row r="31" spans="1:70" s="12" customFormat="1" ht="63.75">
      <c r="A31" s="275" t="s">
        <v>95</v>
      </c>
      <c r="B31" s="275" t="s">
        <v>284</v>
      </c>
      <c r="C31" s="275" t="s">
        <v>307</v>
      </c>
      <c r="D31" s="275" t="s">
        <v>308</v>
      </c>
      <c r="E31" s="276">
        <v>2020051290060</v>
      </c>
      <c r="F31" s="275" t="s">
        <v>309</v>
      </c>
      <c r="G31" s="275" t="s">
        <v>290</v>
      </c>
      <c r="H31" s="275">
        <v>1</v>
      </c>
      <c r="I31" s="275" t="s">
        <v>288</v>
      </c>
      <c r="J31" s="76"/>
      <c r="K31" s="76"/>
      <c r="L31" s="76"/>
      <c r="M31" s="76"/>
      <c r="N31" s="277">
        <v>19000000</v>
      </c>
      <c r="O31" s="76"/>
      <c r="P31" s="76"/>
      <c r="Q31" s="114"/>
      <c r="R31" s="114"/>
      <c r="S31" s="114"/>
      <c r="T31" s="114"/>
      <c r="U31" s="114"/>
      <c r="V31" s="114"/>
      <c r="W31" s="114"/>
      <c r="X31" s="114"/>
      <c r="Y31" s="115"/>
      <c r="Z31" s="115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s="12" customFormat="1" ht="127.5">
      <c r="A32" s="275" t="s">
        <v>95</v>
      </c>
      <c r="B32" s="275" t="s">
        <v>284</v>
      </c>
      <c r="C32" s="275" t="s">
        <v>285</v>
      </c>
      <c r="D32" s="275" t="s">
        <v>286</v>
      </c>
      <c r="E32" s="276">
        <v>2020051290022</v>
      </c>
      <c r="F32" s="275" t="s">
        <v>311</v>
      </c>
      <c r="G32" s="275" t="s">
        <v>290</v>
      </c>
      <c r="H32" s="275">
        <v>1</v>
      </c>
      <c r="I32" s="275" t="s">
        <v>122</v>
      </c>
      <c r="J32" s="76"/>
      <c r="K32" s="76"/>
      <c r="L32" s="76"/>
      <c r="M32" s="76"/>
      <c r="N32" s="277">
        <v>240000000</v>
      </c>
      <c r="O32" s="76"/>
      <c r="P32" s="76"/>
      <c r="Q32" s="114"/>
      <c r="R32" s="114"/>
      <c r="S32" s="114"/>
      <c r="T32" s="114"/>
      <c r="U32" s="114"/>
      <c r="V32" s="114"/>
      <c r="W32" s="114"/>
      <c r="X32" s="114"/>
      <c r="Y32" s="115"/>
      <c r="Z32" s="11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s="12" customFormat="1">
      <c r="A33" s="278"/>
      <c r="B33" s="278"/>
      <c r="C33" s="278"/>
      <c r="D33" s="278"/>
      <c r="E33" s="195"/>
      <c r="F33" s="73"/>
      <c r="G33" s="73"/>
      <c r="H33" s="78"/>
      <c r="I33" s="195"/>
      <c r="J33" s="76"/>
      <c r="K33" s="76"/>
      <c r="L33" s="76"/>
      <c r="M33" s="76"/>
      <c r="N33" s="76"/>
      <c r="O33" s="76"/>
      <c r="P33" s="76"/>
      <c r="Q33" s="114"/>
      <c r="R33" s="114"/>
      <c r="S33" s="114"/>
      <c r="T33" s="114"/>
      <c r="U33" s="114"/>
      <c r="V33" s="114"/>
      <c r="W33" s="114"/>
      <c r="X33" s="114"/>
      <c r="Y33" s="115"/>
      <c r="Z33" s="115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s="80" customFormat="1">
      <c r="A34" s="452" t="s">
        <v>64</v>
      </c>
      <c r="B34" s="452"/>
      <c r="C34" s="452"/>
      <c r="D34" s="452"/>
      <c r="E34" s="452"/>
      <c r="F34" s="452"/>
      <c r="G34" s="452"/>
      <c r="H34" s="452"/>
      <c r="I34" s="452"/>
      <c r="J34" s="279">
        <f>SUM(J11:J21)</f>
        <v>0</v>
      </c>
      <c r="K34" s="279">
        <f>SUM(K11:K21)</f>
        <v>0</v>
      </c>
      <c r="L34" s="279">
        <f>SUM(L11:L21)</f>
        <v>0</v>
      </c>
      <c r="M34" s="279">
        <f>SUM(M11:M21)</f>
        <v>0</v>
      </c>
      <c r="N34" s="279">
        <f>SUM(N11:N32)</f>
        <v>1005764000</v>
      </c>
      <c r="O34" s="279">
        <f t="shared" ref="O34:X34" si="0">SUM(O11:O21)</f>
        <v>0</v>
      </c>
      <c r="P34" s="279">
        <f t="shared" si="0"/>
        <v>0</v>
      </c>
      <c r="Q34" s="279">
        <f t="shared" si="0"/>
        <v>0</v>
      </c>
      <c r="R34" s="279">
        <f t="shared" si="0"/>
        <v>0</v>
      </c>
      <c r="S34" s="279">
        <f t="shared" si="0"/>
        <v>0</v>
      </c>
      <c r="T34" s="279">
        <f t="shared" si="0"/>
        <v>0</v>
      </c>
      <c r="U34" s="279">
        <f t="shared" si="0"/>
        <v>0</v>
      </c>
      <c r="V34" s="279">
        <f t="shared" si="0"/>
        <v>0</v>
      </c>
      <c r="W34" s="279">
        <f t="shared" si="0"/>
        <v>0</v>
      </c>
      <c r="X34" s="279">
        <f t="shared" si="0"/>
        <v>0</v>
      </c>
      <c r="Y34" s="280"/>
      <c r="Z34" s="279">
        <f>SUM(J34:Y34)</f>
        <v>1005764000</v>
      </c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</row>
    <row r="35" spans="1:70" s="6" customFormat="1">
      <c r="A35" s="221"/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</row>
    <row r="36" spans="1:70" s="6" customFormat="1">
      <c r="A36" s="221"/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</row>
    <row r="37" spans="1:70" s="6" customFormat="1">
      <c r="A37" s="221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</row>
    <row r="38" spans="1:70" s="6" customFormat="1">
      <c r="A38" s="453"/>
      <c r="B38" s="453"/>
      <c r="C38" s="453"/>
      <c r="D38" s="453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</row>
    <row r="39" spans="1:70" s="6" customFormat="1" ht="15.75" customHeight="1">
      <c r="A39" s="414" t="s">
        <v>230</v>
      </c>
      <c r="B39" s="414"/>
      <c r="C39" s="414"/>
      <c r="D39" s="414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</row>
  </sheetData>
  <sheetProtection algorithmName="SHA-512" hashValue="hxZxljvdbONoxFvIb1vr8gwcT/MPGT3v8Yl2WGlECKxqIc8K7lJ04J2gtm5iztFnc06DbC4tWhz42ZVhGdILhA==" saltValue="PbH1qCuXYnJmaHjc7CS/Fg==" spinCount="100000" sheet="1" objects="1" scenarios="1" selectLockedCells="1" selectUnlockedCells="1"/>
  <mergeCells count="43">
    <mergeCell ref="G27:G28"/>
    <mergeCell ref="H27:H28"/>
    <mergeCell ref="A34:I34"/>
    <mergeCell ref="A38:D38"/>
    <mergeCell ref="A39:D39"/>
    <mergeCell ref="A27:A28"/>
    <mergeCell ref="B27:B28"/>
    <mergeCell ref="C27:C28"/>
    <mergeCell ref="D27:D28"/>
    <mergeCell ref="E27:E28"/>
    <mergeCell ref="F27:F28"/>
    <mergeCell ref="G15:G18"/>
    <mergeCell ref="H15:H18"/>
    <mergeCell ref="A22:A24"/>
    <mergeCell ref="B22:B24"/>
    <mergeCell ref="C22:C24"/>
    <mergeCell ref="D22:D24"/>
    <mergeCell ref="E22:E24"/>
    <mergeCell ref="F22:F24"/>
    <mergeCell ref="G22:G24"/>
    <mergeCell ref="H22:H24"/>
    <mergeCell ref="I9:I10"/>
    <mergeCell ref="J9:X9"/>
    <mergeCell ref="Y9:Y10"/>
    <mergeCell ref="Z9:Z10"/>
    <mergeCell ref="A15:A18"/>
    <mergeCell ref="B15:B18"/>
    <mergeCell ref="C15:C18"/>
    <mergeCell ref="D15:D18"/>
    <mergeCell ref="E15:E18"/>
    <mergeCell ref="F15:F18"/>
    <mergeCell ref="A9:A10"/>
    <mergeCell ref="B9:B10"/>
    <mergeCell ref="C9:C10"/>
    <mergeCell ref="D9:D10"/>
    <mergeCell ref="E9:E10"/>
    <mergeCell ref="F9:H9"/>
    <mergeCell ref="A1:C4"/>
    <mergeCell ref="D1:W4"/>
    <mergeCell ref="X1:Z1"/>
    <mergeCell ref="X2:Z2"/>
    <mergeCell ref="X3:Z3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8"/>
  <sheetViews>
    <sheetView zoomScale="69" zoomScaleNormal="69" workbookViewId="0">
      <selection activeCell="C11" sqref="C11"/>
    </sheetView>
  </sheetViews>
  <sheetFormatPr baseColWidth="10" defaultRowHeight="15"/>
  <cols>
    <col min="1" max="1" width="24" style="224" customWidth="1"/>
    <col min="2" max="2" width="31.28515625" style="224" customWidth="1"/>
    <col min="3" max="3" width="24.28515625" style="224" customWidth="1"/>
    <col min="4" max="4" width="23.28515625" style="224" customWidth="1"/>
    <col min="5" max="5" width="25.28515625" style="224" customWidth="1"/>
    <col min="6" max="6" width="30.7109375" style="224" customWidth="1"/>
    <col min="7" max="8" width="11.42578125" style="224"/>
    <col min="9" max="9" width="20.7109375" style="224" customWidth="1"/>
    <col min="10" max="24" width="26.5703125" style="285" customWidth="1"/>
    <col min="25" max="25" width="26.140625" style="224" customWidth="1"/>
    <col min="26" max="26" width="18.85546875" style="224" bestFit="1" customWidth="1"/>
  </cols>
  <sheetData>
    <row r="1" spans="1:70" s="6" customFormat="1" ht="15.75" customHeight="1">
      <c r="A1" s="370"/>
      <c r="B1" s="371"/>
      <c r="C1" s="372"/>
      <c r="D1" s="379" t="s">
        <v>0</v>
      </c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1"/>
      <c r="X1" s="365" t="s">
        <v>738</v>
      </c>
      <c r="Y1" s="365"/>
      <c r="Z1" s="365"/>
    </row>
    <row r="2" spans="1:70" s="6" customFormat="1" ht="15.75" customHeight="1">
      <c r="A2" s="373"/>
      <c r="B2" s="374"/>
      <c r="C2" s="375"/>
      <c r="D2" s="379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1"/>
      <c r="X2" s="365" t="s">
        <v>739</v>
      </c>
      <c r="Y2" s="365"/>
      <c r="Z2" s="365"/>
    </row>
    <row r="3" spans="1:70" s="6" customFormat="1" ht="15.75" customHeight="1">
      <c r="A3" s="373"/>
      <c r="B3" s="374"/>
      <c r="C3" s="375"/>
      <c r="D3" s="379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1"/>
      <c r="X3" s="365" t="s">
        <v>740</v>
      </c>
      <c r="Y3" s="365"/>
      <c r="Z3" s="365"/>
    </row>
    <row r="4" spans="1:70" s="6" customFormat="1" ht="15.75" customHeight="1">
      <c r="A4" s="376"/>
      <c r="B4" s="377"/>
      <c r="C4" s="378"/>
      <c r="D4" s="379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1"/>
      <c r="X4" s="365" t="s">
        <v>741</v>
      </c>
      <c r="Y4" s="365"/>
      <c r="Z4" s="365"/>
    </row>
    <row r="5" spans="1:70" s="12" customFormat="1">
      <c r="A5" s="214" t="s">
        <v>1</v>
      </c>
      <c r="B5" s="215" t="s">
        <v>312</v>
      </c>
      <c r="C5" s="216"/>
      <c r="D5" s="10"/>
      <c r="E5" s="10"/>
      <c r="F5" s="10"/>
      <c r="G5" s="10"/>
      <c r="H5" s="10"/>
      <c r="I5" s="1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s="12" customFormat="1">
      <c r="A6" s="217" t="s">
        <v>3</v>
      </c>
      <c r="B6" s="281">
        <v>2023</v>
      </c>
      <c r="C6" s="17"/>
      <c r="D6" s="16"/>
      <c r="E6" s="17"/>
      <c r="F6" s="17"/>
      <c r="G6" s="17"/>
      <c r="H6" s="17"/>
      <c r="I6" s="17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7"/>
      <c r="Z6" s="1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s="12" customFormat="1">
      <c r="A7" s="217" t="s">
        <v>4</v>
      </c>
      <c r="B7" s="218" t="s">
        <v>313</v>
      </c>
      <c r="C7" s="17"/>
      <c r="D7" s="17"/>
      <c r="E7" s="20"/>
      <c r="F7" s="17"/>
      <c r="G7" s="17"/>
      <c r="H7" s="17"/>
      <c r="I7" s="17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7"/>
      <c r="Z7" s="18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s="12" customFormat="1">
      <c r="A8" s="219" t="s">
        <v>6</v>
      </c>
      <c r="B8" s="282">
        <v>44953</v>
      </c>
      <c r="C8" s="24"/>
      <c r="D8" s="24"/>
      <c r="E8" s="24"/>
      <c r="F8" s="24"/>
      <c r="G8" s="24"/>
      <c r="H8" s="274"/>
      <c r="I8" s="24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24"/>
      <c r="Z8" s="2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s="12" customFormat="1" ht="26.25" customHeight="1">
      <c r="A9" s="345" t="s">
        <v>7</v>
      </c>
      <c r="B9" s="348" t="s">
        <v>8</v>
      </c>
      <c r="C9" s="345" t="s">
        <v>9</v>
      </c>
      <c r="D9" s="345" t="s">
        <v>10</v>
      </c>
      <c r="E9" s="345" t="s">
        <v>11</v>
      </c>
      <c r="F9" s="350" t="s">
        <v>12</v>
      </c>
      <c r="G9" s="351"/>
      <c r="H9" s="351"/>
      <c r="I9" s="342" t="s">
        <v>13</v>
      </c>
      <c r="J9" s="454" t="s">
        <v>14</v>
      </c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345" t="s">
        <v>15</v>
      </c>
      <c r="Z9" s="368" t="s">
        <v>16</v>
      </c>
      <c r="AA9" s="2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12" customFormat="1" ht="36.75" customHeight="1">
      <c r="A10" s="345"/>
      <c r="B10" s="349"/>
      <c r="C10" s="345"/>
      <c r="D10" s="345"/>
      <c r="E10" s="345"/>
      <c r="F10" s="27" t="s">
        <v>17</v>
      </c>
      <c r="G10" s="191" t="s">
        <v>18</v>
      </c>
      <c r="H10" s="29" t="s">
        <v>19</v>
      </c>
      <c r="I10" s="343"/>
      <c r="J10" s="159" t="s">
        <v>20</v>
      </c>
      <c r="K10" s="159" t="s">
        <v>21</v>
      </c>
      <c r="L10" s="159" t="s">
        <v>22</v>
      </c>
      <c r="M10" s="159" t="s">
        <v>23</v>
      </c>
      <c r="N10" s="159" t="s">
        <v>24</v>
      </c>
      <c r="O10" s="159" t="s">
        <v>25</v>
      </c>
      <c r="P10" s="159" t="s">
        <v>26</v>
      </c>
      <c r="Q10" s="159" t="s">
        <v>27</v>
      </c>
      <c r="R10" s="159" t="s">
        <v>28</v>
      </c>
      <c r="S10" s="159" t="s">
        <v>29</v>
      </c>
      <c r="T10" s="159" t="s">
        <v>30</v>
      </c>
      <c r="U10" s="159" t="s">
        <v>31</v>
      </c>
      <c r="V10" s="159" t="s">
        <v>32</v>
      </c>
      <c r="W10" s="159" t="s">
        <v>33</v>
      </c>
      <c r="X10" s="159" t="s">
        <v>34</v>
      </c>
      <c r="Y10" s="345"/>
      <c r="Z10" s="368"/>
      <c r="AA10" s="2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12" customFormat="1" ht="63.75">
      <c r="A11" s="81" t="s">
        <v>66</v>
      </c>
      <c r="B11" s="81" t="s">
        <v>314</v>
      </c>
      <c r="C11" s="81" t="s">
        <v>315</v>
      </c>
      <c r="D11" s="81" t="s">
        <v>316</v>
      </c>
      <c r="E11" s="82">
        <v>2020051290008</v>
      </c>
      <c r="F11" s="83" t="s">
        <v>316</v>
      </c>
      <c r="G11" s="84" t="s">
        <v>42</v>
      </c>
      <c r="H11" s="85">
        <v>1</v>
      </c>
      <c r="I11" s="86" t="s">
        <v>317</v>
      </c>
      <c r="J11" s="189"/>
      <c r="K11" s="159"/>
      <c r="L11" s="159"/>
      <c r="M11" s="163"/>
      <c r="N11" s="163">
        <v>301800000</v>
      </c>
      <c r="O11" s="163"/>
      <c r="P11" s="163"/>
      <c r="Q11" s="163"/>
      <c r="R11" s="163"/>
      <c r="S11" s="159"/>
      <c r="T11" s="163"/>
      <c r="U11" s="159"/>
      <c r="V11" s="159"/>
      <c r="W11" s="159"/>
      <c r="X11" s="159"/>
      <c r="Y11" s="81" t="s">
        <v>312</v>
      </c>
      <c r="Z11" s="249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s="12" customFormat="1" ht="63.75">
      <c r="A12" s="81" t="s">
        <v>66</v>
      </c>
      <c r="B12" s="81" t="s">
        <v>314</v>
      </c>
      <c r="C12" s="81" t="s">
        <v>315</v>
      </c>
      <c r="D12" s="81" t="s">
        <v>316</v>
      </c>
      <c r="E12" s="82">
        <v>2020051290008</v>
      </c>
      <c r="F12" s="83" t="s">
        <v>316</v>
      </c>
      <c r="G12" s="84" t="s">
        <v>42</v>
      </c>
      <c r="H12" s="85">
        <v>1</v>
      </c>
      <c r="I12" s="86" t="s">
        <v>317</v>
      </c>
      <c r="J12" s="189"/>
      <c r="K12" s="159"/>
      <c r="L12" s="159"/>
      <c r="M12" s="163"/>
      <c r="N12" s="163">
        <v>100000000</v>
      </c>
      <c r="O12" s="163"/>
      <c r="P12" s="163"/>
      <c r="Q12" s="163"/>
      <c r="R12" s="163"/>
      <c r="S12" s="159"/>
      <c r="T12" s="163"/>
      <c r="U12" s="159"/>
      <c r="V12" s="159"/>
      <c r="W12" s="159"/>
      <c r="X12" s="159"/>
      <c r="Y12" s="81" t="s">
        <v>312</v>
      </c>
      <c r="Z12" s="249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s="12" customFormat="1" ht="63.75">
      <c r="A13" s="81" t="s">
        <v>66</v>
      </c>
      <c r="B13" s="81" t="s">
        <v>314</v>
      </c>
      <c r="C13" s="81" t="s">
        <v>315</v>
      </c>
      <c r="D13" s="81" t="s">
        <v>316</v>
      </c>
      <c r="E13" s="82">
        <v>2020051290008</v>
      </c>
      <c r="F13" s="83" t="s">
        <v>318</v>
      </c>
      <c r="G13" s="84" t="s">
        <v>42</v>
      </c>
      <c r="H13" s="85">
        <v>1</v>
      </c>
      <c r="I13" s="86" t="s">
        <v>317</v>
      </c>
      <c r="J13" s="189"/>
      <c r="K13" s="159"/>
      <c r="L13" s="159"/>
      <c r="M13" s="163"/>
      <c r="N13" s="163"/>
      <c r="O13" s="163"/>
      <c r="P13" s="163"/>
      <c r="Q13" s="163"/>
      <c r="R13" s="163"/>
      <c r="S13" s="159"/>
      <c r="T13" s="163">
        <v>175400000</v>
      </c>
      <c r="U13" s="159"/>
      <c r="V13" s="159"/>
      <c r="W13" s="159"/>
      <c r="X13" s="159"/>
      <c r="Y13" s="81" t="s">
        <v>312</v>
      </c>
      <c r="Z13" s="249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s="12" customFormat="1" ht="51">
      <c r="A14" s="81" t="s">
        <v>66</v>
      </c>
      <c r="B14" s="81" t="s">
        <v>321</v>
      </c>
      <c r="C14" s="81" t="s">
        <v>322</v>
      </c>
      <c r="D14" s="81" t="s">
        <v>323</v>
      </c>
      <c r="E14" s="82">
        <v>2020051290009</v>
      </c>
      <c r="F14" s="83" t="s">
        <v>324</v>
      </c>
      <c r="G14" s="84" t="s">
        <v>42</v>
      </c>
      <c r="H14" s="85">
        <v>1</v>
      </c>
      <c r="I14" s="86" t="s">
        <v>325</v>
      </c>
      <c r="J14" s="189"/>
      <c r="K14" s="159"/>
      <c r="L14" s="159"/>
      <c r="M14" s="163"/>
      <c r="N14" s="163">
        <v>100000000</v>
      </c>
      <c r="O14" s="163"/>
      <c r="P14" s="163"/>
      <c r="Q14" s="163"/>
      <c r="R14" s="163"/>
      <c r="S14" s="159"/>
      <c r="T14" s="163"/>
      <c r="U14" s="159"/>
      <c r="V14" s="159"/>
      <c r="W14" s="159"/>
      <c r="X14" s="159"/>
      <c r="Y14" s="81" t="s">
        <v>312</v>
      </c>
      <c r="Z14" s="249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s="12" customFormat="1" ht="51">
      <c r="A15" s="81" t="s">
        <v>66</v>
      </c>
      <c r="B15" s="81" t="s">
        <v>321</v>
      </c>
      <c r="C15" s="81" t="s">
        <v>322</v>
      </c>
      <c r="D15" s="81" t="s">
        <v>323</v>
      </c>
      <c r="E15" s="82">
        <v>2020051290009</v>
      </c>
      <c r="F15" s="83" t="s">
        <v>324</v>
      </c>
      <c r="G15" s="84" t="s">
        <v>42</v>
      </c>
      <c r="H15" s="85">
        <v>1</v>
      </c>
      <c r="I15" s="86" t="s">
        <v>325</v>
      </c>
      <c r="J15" s="189"/>
      <c r="K15" s="159"/>
      <c r="L15" s="159"/>
      <c r="M15" s="163"/>
      <c r="N15" s="163">
        <v>304568000</v>
      </c>
      <c r="O15" s="163"/>
      <c r="P15" s="163"/>
      <c r="Q15" s="163"/>
      <c r="R15" s="163"/>
      <c r="S15" s="159"/>
      <c r="T15" s="163"/>
      <c r="U15" s="159"/>
      <c r="V15" s="159"/>
      <c r="W15" s="159"/>
      <c r="X15" s="159"/>
      <c r="Y15" s="81" t="s">
        <v>312</v>
      </c>
      <c r="Z15" s="249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s="12" customFormat="1" ht="63.75">
      <c r="A16" s="81" t="s">
        <v>66</v>
      </c>
      <c r="B16" s="81" t="s">
        <v>326</v>
      </c>
      <c r="C16" s="81" t="s">
        <v>327</v>
      </c>
      <c r="D16" s="81" t="s">
        <v>328</v>
      </c>
      <c r="E16" s="82">
        <v>2020051290010</v>
      </c>
      <c r="F16" s="83" t="s">
        <v>329</v>
      </c>
      <c r="G16" s="84" t="s">
        <v>42</v>
      </c>
      <c r="H16" s="85">
        <v>2</v>
      </c>
      <c r="I16" s="86" t="s">
        <v>330</v>
      </c>
      <c r="J16" s="189"/>
      <c r="K16" s="159"/>
      <c r="L16" s="159"/>
      <c r="M16" s="163"/>
      <c r="N16" s="163">
        <v>11000000</v>
      </c>
      <c r="O16" s="163"/>
      <c r="P16" s="163"/>
      <c r="Q16" s="163"/>
      <c r="R16" s="163"/>
      <c r="S16" s="159"/>
      <c r="T16" s="163"/>
      <c r="U16" s="159"/>
      <c r="V16" s="159"/>
      <c r="W16" s="159"/>
      <c r="X16" s="159"/>
      <c r="Y16" s="81" t="s">
        <v>312</v>
      </c>
      <c r="Z16" s="249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s="12" customFormat="1" ht="63.75">
      <c r="A17" s="81" t="s">
        <v>66</v>
      </c>
      <c r="B17" s="81" t="s">
        <v>326</v>
      </c>
      <c r="C17" s="81" t="s">
        <v>331</v>
      </c>
      <c r="D17" s="81" t="s">
        <v>328</v>
      </c>
      <c r="E17" s="82">
        <v>2020051290010</v>
      </c>
      <c r="F17" s="83" t="s">
        <v>332</v>
      </c>
      <c r="G17" s="84" t="s">
        <v>42</v>
      </c>
      <c r="H17" s="89">
        <v>2</v>
      </c>
      <c r="I17" s="86" t="s">
        <v>330</v>
      </c>
      <c r="J17" s="189"/>
      <c r="K17" s="159"/>
      <c r="L17" s="159"/>
      <c r="M17" s="163"/>
      <c r="N17" s="163">
        <v>32000000</v>
      </c>
      <c r="O17" s="163"/>
      <c r="P17" s="163"/>
      <c r="Q17" s="163"/>
      <c r="R17" s="163"/>
      <c r="S17" s="159"/>
      <c r="T17" s="163"/>
      <c r="U17" s="159"/>
      <c r="V17" s="159"/>
      <c r="W17" s="159"/>
      <c r="X17" s="159"/>
      <c r="Y17" s="81" t="s">
        <v>312</v>
      </c>
      <c r="Z17" s="249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s="12" customFormat="1" ht="63.75">
      <c r="A18" s="81" t="s">
        <v>66</v>
      </c>
      <c r="B18" s="81" t="s">
        <v>326</v>
      </c>
      <c r="C18" s="81" t="s">
        <v>331</v>
      </c>
      <c r="D18" s="81" t="s">
        <v>328</v>
      </c>
      <c r="E18" s="82">
        <v>2020051290010</v>
      </c>
      <c r="F18" s="83" t="s">
        <v>332</v>
      </c>
      <c r="G18" s="84" t="s">
        <v>42</v>
      </c>
      <c r="H18" s="89">
        <v>2</v>
      </c>
      <c r="I18" s="86" t="s">
        <v>330</v>
      </c>
      <c r="J18" s="189"/>
      <c r="K18" s="159"/>
      <c r="L18" s="159"/>
      <c r="M18" s="163"/>
      <c r="N18" s="163">
        <v>7000000</v>
      </c>
      <c r="O18" s="163"/>
      <c r="P18" s="163"/>
      <c r="Q18" s="163"/>
      <c r="R18" s="163"/>
      <c r="S18" s="159"/>
      <c r="T18" s="163"/>
      <c r="U18" s="159"/>
      <c r="V18" s="159"/>
      <c r="W18" s="159"/>
      <c r="X18" s="159"/>
      <c r="Y18" s="81" t="s">
        <v>312</v>
      </c>
      <c r="Z18" s="249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s="12" customFormat="1" ht="89.25">
      <c r="A19" s="81" t="s">
        <v>95</v>
      </c>
      <c r="B19" s="81" t="s">
        <v>148</v>
      </c>
      <c r="C19" s="81" t="s">
        <v>167</v>
      </c>
      <c r="D19" s="81" t="s">
        <v>333</v>
      </c>
      <c r="E19" s="82">
        <v>2020051290015</v>
      </c>
      <c r="F19" s="83" t="s">
        <v>334</v>
      </c>
      <c r="G19" s="84" t="s">
        <v>42</v>
      </c>
      <c r="H19" s="89">
        <v>1</v>
      </c>
      <c r="I19" s="86" t="s">
        <v>335</v>
      </c>
      <c r="J19" s="189"/>
      <c r="K19" s="159"/>
      <c r="L19" s="159"/>
      <c r="M19" s="163">
        <v>318751200</v>
      </c>
      <c r="N19" s="163"/>
      <c r="O19" s="163"/>
      <c r="P19" s="163"/>
      <c r="Q19" s="163"/>
      <c r="R19" s="163"/>
      <c r="S19" s="159"/>
      <c r="T19" s="163"/>
      <c r="U19" s="159"/>
      <c r="V19" s="159"/>
      <c r="W19" s="159"/>
      <c r="X19" s="159"/>
      <c r="Y19" s="81" t="s">
        <v>312</v>
      </c>
      <c r="Z19" s="249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s="12" customFormat="1" ht="76.5">
      <c r="A20" s="81" t="s">
        <v>116</v>
      </c>
      <c r="B20" s="81" t="s">
        <v>192</v>
      </c>
      <c r="C20" s="81" t="s">
        <v>336</v>
      </c>
      <c r="D20" s="81" t="s">
        <v>337</v>
      </c>
      <c r="E20" s="82">
        <v>2020051290011</v>
      </c>
      <c r="F20" s="83" t="s">
        <v>338</v>
      </c>
      <c r="G20" s="84" t="s">
        <v>39</v>
      </c>
      <c r="H20" s="89">
        <v>0.1</v>
      </c>
      <c r="I20" s="86" t="s">
        <v>339</v>
      </c>
      <c r="J20" s="190"/>
      <c r="K20" s="159"/>
      <c r="L20" s="159"/>
      <c r="M20" s="163"/>
      <c r="N20" s="163">
        <v>50000000</v>
      </c>
      <c r="O20" s="163"/>
      <c r="P20" s="163"/>
      <c r="Q20" s="163"/>
      <c r="R20" s="163"/>
      <c r="S20" s="159"/>
      <c r="T20" s="163"/>
      <c r="U20" s="159"/>
      <c r="V20" s="159"/>
      <c r="W20" s="159"/>
      <c r="X20" s="159"/>
      <c r="Y20" s="81" t="s">
        <v>312</v>
      </c>
      <c r="Z20" s="249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</row>
    <row r="21" spans="1:70" s="12" customFormat="1" ht="76.5">
      <c r="A21" s="81" t="s">
        <v>116</v>
      </c>
      <c r="B21" s="81" t="s">
        <v>192</v>
      </c>
      <c r="C21" s="81" t="s">
        <v>340</v>
      </c>
      <c r="D21" s="81" t="s">
        <v>337</v>
      </c>
      <c r="E21" s="82">
        <v>2020051290011</v>
      </c>
      <c r="F21" s="83" t="s">
        <v>341</v>
      </c>
      <c r="G21" s="84" t="s">
        <v>42</v>
      </c>
      <c r="H21" s="85">
        <v>1</v>
      </c>
      <c r="I21" s="86" t="s">
        <v>339</v>
      </c>
      <c r="J21" s="190"/>
      <c r="K21" s="159"/>
      <c r="L21" s="159"/>
      <c r="M21" s="163"/>
      <c r="N21" s="163">
        <v>62000000</v>
      </c>
      <c r="O21" s="163"/>
      <c r="P21" s="163"/>
      <c r="Q21" s="163"/>
      <c r="R21" s="163"/>
      <c r="S21" s="159"/>
      <c r="T21" s="163"/>
      <c r="U21" s="159"/>
      <c r="V21" s="159"/>
      <c r="W21" s="159"/>
      <c r="X21" s="159"/>
      <c r="Y21" s="81" t="s">
        <v>312</v>
      </c>
      <c r="Z21" s="249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s="12" customFormat="1" ht="102">
      <c r="A22" s="81" t="s">
        <v>116</v>
      </c>
      <c r="B22" s="81" t="s">
        <v>192</v>
      </c>
      <c r="C22" s="81" t="s">
        <v>340</v>
      </c>
      <c r="D22" s="81" t="s">
        <v>337</v>
      </c>
      <c r="E22" s="82">
        <v>2020051290011</v>
      </c>
      <c r="F22" s="83" t="s">
        <v>342</v>
      </c>
      <c r="G22" s="84" t="s">
        <v>42</v>
      </c>
      <c r="H22" s="85">
        <v>1</v>
      </c>
      <c r="I22" s="86"/>
      <c r="J22" s="189"/>
      <c r="K22" s="159"/>
      <c r="L22" s="159"/>
      <c r="M22" s="163">
        <v>10000000</v>
      </c>
      <c r="N22" s="163"/>
      <c r="O22" s="163"/>
      <c r="P22" s="163"/>
      <c r="Q22" s="163"/>
      <c r="R22" s="163"/>
      <c r="S22" s="159"/>
      <c r="T22" s="163"/>
      <c r="U22" s="159"/>
      <c r="V22" s="159"/>
      <c r="W22" s="159"/>
      <c r="X22" s="159"/>
      <c r="Y22" s="81" t="s">
        <v>312</v>
      </c>
      <c r="Z22" s="249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s="12" customFormat="1" ht="51">
      <c r="A23" s="81" t="s">
        <v>116</v>
      </c>
      <c r="B23" s="81" t="s">
        <v>192</v>
      </c>
      <c r="C23" s="81" t="s">
        <v>343</v>
      </c>
      <c r="D23" s="81" t="s">
        <v>337</v>
      </c>
      <c r="E23" s="82">
        <v>2020051290011</v>
      </c>
      <c r="F23" s="83" t="s">
        <v>344</v>
      </c>
      <c r="G23" s="84" t="s">
        <v>42</v>
      </c>
      <c r="H23" s="85">
        <v>1</v>
      </c>
      <c r="I23" s="86"/>
      <c r="J23" s="189"/>
      <c r="K23" s="159"/>
      <c r="L23" s="159"/>
      <c r="M23" s="163">
        <v>1000000</v>
      </c>
      <c r="N23" s="163"/>
      <c r="O23" s="163"/>
      <c r="P23" s="163"/>
      <c r="Q23" s="163"/>
      <c r="R23" s="163"/>
      <c r="S23" s="159"/>
      <c r="T23" s="163"/>
      <c r="U23" s="159"/>
      <c r="V23" s="159"/>
      <c r="W23" s="159"/>
      <c r="X23" s="159"/>
      <c r="Y23" s="81" t="s">
        <v>312</v>
      </c>
      <c r="Z23" s="249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s="12" customFormat="1" ht="63.75">
      <c r="A24" s="81" t="s">
        <v>116</v>
      </c>
      <c r="B24" s="81" t="s">
        <v>345</v>
      </c>
      <c r="C24" s="81" t="s">
        <v>346</v>
      </c>
      <c r="D24" s="81" t="s">
        <v>348</v>
      </c>
      <c r="E24" s="82">
        <v>2020051290014</v>
      </c>
      <c r="F24" s="83" t="s">
        <v>349</v>
      </c>
      <c r="G24" s="84" t="s">
        <v>42</v>
      </c>
      <c r="H24" s="85">
        <v>1</v>
      </c>
      <c r="I24" s="86"/>
      <c r="J24" s="190"/>
      <c r="K24" s="159"/>
      <c r="L24" s="159"/>
      <c r="M24" s="163">
        <v>2000000</v>
      </c>
      <c r="N24" s="163"/>
      <c r="O24" s="163"/>
      <c r="P24" s="163"/>
      <c r="Q24" s="163"/>
      <c r="R24" s="163"/>
      <c r="S24" s="159"/>
      <c r="T24" s="163"/>
      <c r="U24" s="159"/>
      <c r="V24" s="159"/>
      <c r="W24" s="159"/>
      <c r="X24" s="159"/>
      <c r="Y24" s="81" t="s">
        <v>312</v>
      </c>
      <c r="Z24" s="249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s="12" customFormat="1" ht="51">
      <c r="A25" s="81" t="s">
        <v>116</v>
      </c>
      <c r="B25" s="81" t="s">
        <v>350</v>
      </c>
      <c r="C25" s="81" t="s">
        <v>351</v>
      </c>
      <c r="D25" s="81" t="s">
        <v>348</v>
      </c>
      <c r="E25" s="82">
        <v>2020051290014</v>
      </c>
      <c r="F25" s="83" t="s">
        <v>352</v>
      </c>
      <c r="G25" s="84" t="s">
        <v>42</v>
      </c>
      <c r="H25" s="85">
        <v>2</v>
      </c>
      <c r="I25" s="86"/>
      <c r="J25" s="190"/>
      <c r="K25" s="159"/>
      <c r="L25" s="159"/>
      <c r="M25" s="163">
        <v>20000000</v>
      </c>
      <c r="N25" s="163"/>
      <c r="O25" s="163"/>
      <c r="P25" s="163"/>
      <c r="Q25" s="163"/>
      <c r="R25" s="163"/>
      <c r="S25" s="159"/>
      <c r="T25" s="163"/>
      <c r="U25" s="159"/>
      <c r="V25" s="159"/>
      <c r="W25" s="159"/>
      <c r="X25" s="159"/>
      <c r="Y25" s="81" t="s">
        <v>312</v>
      </c>
      <c r="Z25" s="249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s="12" customFormat="1" ht="89.25">
      <c r="A26" s="81" t="s">
        <v>116</v>
      </c>
      <c r="B26" s="81" t="s">
        <v>350</v>
      </c>
      <c r="C26" s="81" t="s">
        <v>351</v>
      </c>
      <c r="D26" s="81" t="s">
        <v>348</v>
      </c>
      <c r="E26" s="82">
        <v>2020051290014</v>
      </c>
      <c r="F26" s="83" t="s">
        <v>353</v>
      </c>
      <c r="G26" s="84" t="s">
        <v>42</v>
      </c>
      <c r="H26" s="85">
        <v>2</v>
      </c>
      <c r="I26" s="86" t="s">
        <v>330</v>
      </c>
      <c r="J26" s="189"/>
      <c r="K26" s="159"/>
      <c r="L26" s="159"/>
      <c r="M26" s="163"/>
      <c r="N26" s="163">
        <v>35331250</v>
      </c>
      <c r="O26" s="163"/>
      <c r="P26" s="163"/>
      <c r="Q26" s="163"/>
      <c r="R26" s="163"/>
      <c r="S26" s="159"/>
      <c r="T26" s="163"/>
      <c r="U26" s="159"/>
      <c r="V26" s="159"/>
      <c r="W26" s="159"/>
      <c r="X26" s="159"/>
      <c r="Y26" s="81" t="s">
        <v>312</v>
      </c>
      <c r="Z26" s="249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s="12" customFormat="1" ht="76.5">
      <c r="A27" s="81" t="s">
        <v>116</v>
      </c>
      <c r="B27" s="81" t="s">
        <v>350</v>
      </c>
      <c r="C27" s="81" t="s">
        <v>354</v>
      </c>
      <c r="D27" s="81" t="s">
        <v>348</v>
      </c>
      <c r="E27" s="82">
        <v>2020051290014</v>
      </c>
      <c r="F27" s="83" t="s">
        <v>355</v>
      </c>
      <c r="G27" s="84" t="s">
        <v>42</v>
      </c>
      <c r="H27" s="85">
        <v>2</v>
      </c>
      <c r="I27" s="86" t="s">
        <v>330</v>
      </c>
      <c r="J27" s="190"/>
      <c r="K27" s="159"/>
      <c r="L27" s="159"/>
      <c r="M27" s="163"/>
      <c r="N27" s="163">
        <v>237660000</v>
      </c>
      <c r="O27" s="163"/>
      <c r="P27" s="163"/>
      <c r="Q27" s="163"/>
      <c r="R27" s="163"/>
      <c r="S27" s="159"/>
      <c r="T27" s="163"/>
      <c r="U27" s="159"/>
      <c r="V27" s="159"/>
      <c r="W27" s="159"/>
      <c r="X27" s="159"/>
      <c r="Y27" s="81" t="s">
        <v>312</v>
      </c>
      <c r="Z27" s="249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s="12" customFormat="1" ht="76.5">
      <c r="A28" s="91" t="s">
        <v>116</v>
      </c>
      <c r="B28" s="81" t="s">
        <v>350</v>
      </c>
      <c r="C28" s="91" t="s">
        <v>354</v>
      </c>
      <c r="D28" s="91" t="s">
        <v>348</v>
      </c>
      <c r="E28" s="92">
        <v>2020051290014</v>
      </c>
      <c r="F28" s="81" t="s">
        <v>355</v>
      </c>
      <c r="G28" s="93" t="s">
        <v>42</v>
      </c>
      <c r="H28" s="85">
        <v>2</v>
      </c>
      <c r="I28" s="94" t="s">
        <v>330</v>
      </c>
      <c r="J28" s="190"/>
      <c r="K28" s="159"/>
      <c r="L28" s="159"/>
      <c r="M28" s="163"/>
      <c r="N28" s="163">
        <v>35331250</v>
      </c>
      <c r="O28" s="163"/>
      <c r="P28" s="163"/>
      <c r="Q28" s="163"/>
      <c r="R28" s="163"/>
      <c r="S28" s="159"/>
      <c r="T28" s="163"/>
      <c r="U28" s="159"/>
      <c r="V28" s="159"/>
      <c r="W28" s="159"/>
      <c r="X28" s="159"/>
      <c r="Y28" s="81" t="s">
        <v>312</v>
      </c>
      <c r="Z28" s="249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s="12" customFormat="1" ht="89.25">
      <c r="A29" s="91" t="s">
        <v>116</v>
      </c>
      <c r="B29" s="81" t="s">
        <v>350</v>
      </c>
      <c r="C29" s="91" t="s">
        <v>354</v>
      </c>
      <c r="D29" s="91" t="s">
        <v>348</v>
      </c>
      <c r="E29" s="92">
        <v>2020051290014</v>
      </c>
      <c r="F29" s="81" t="s">
        <v>356</v>
      </c>
      <c r="G29" s="93" t="s">
        <v>42</v>
      </c>
      <c r="H29" s="85">
        <v>1</v>
      </c>
      <c r="I29" s="94"/>
      <c r="J29" s="190"/>
      <c r="K29" s="159"/>
      <c r="L29" s="159"/>
      <c r="M29" s="163">
        <v>20000000</v>
      </c>
      <c r="N29" s="163"/>
      <c r="O29" s="163"/>
      <c r="P29" s="163"/>
      <c r="Q29" s="163"/>
      <c r="R29" s="163"/>
      <c r="S29" s="159"/>
      <c r="T29" s="163"/>
      <c r="U29" s="159"/>
      <c r="V29" s="159"/>
      <c r="W29" s="159"/>
      <c r="X29" s="159"/>
      <c r="Y29" s="81" t="s">
        <v>312</v>
      </c>
      <c r="Z29" s="249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s="12" customFormat="1" ht="89.25">
      <c r="A30" s="81" t="s">
        <v>116</v>
      </c>
      <c r="B30" s="81" t="s">
        <v>350</v>
      </c>
      <c r="C30" s="81" t="s">
        <v>354</v>
      </c>
      <c r="D30" s="81" t="s">
        <v>348</v>
      </c>
      <c r="E30" s="82">
        <v>2020051290014</v>
      </c>
      <c r="F30" s="83" t="s">
        <v>357</v>
      </c>
      <c r="G30" s="84" t="s">
        <v>42</v>
      </c>
      <c r="H30" s="85">
        <v>2</v>
      </c>
      <c r="I30" s="86" t="s">
        <v>358</v>
      </c>
      <c r="J30" s="190"/>
      <c r="K30" s="159"/>
      <c r="L30" s="159"/>
      <c r="M30" s="163"/>
      <c r="N30" s="163"/>
      <c r="O30" s="163"/>
      <c r="P30" s="163"/>
      <c r="Q30" s="163"/>
      <c r="R30" s="163"/>
      <c r="S30" s="159"/>
      <c r="T30" s="163"/>
      <c r="U30" s="159"/>
      <c r="V30" s="159"/>
      <c r="W30" s="159"/>
      <c r="X30" s="159">
        <v>434000000</v>
      </c>
      <c r="Y30" s="81" t="s">
        <v>312</v>
      </c>
      <c r="Z30" s="249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</row>
    <row r="31" spans="1:70" s="12" customFormat="1" ht="51">
      <c r="A31" s="81" t="s">
        <v>116</v>
      </c>
      <c r="B31" s="81" t="s">
        <v>359</v>
      </c>
      <c r="C31" s="81" t="s">
        <v>360</v>
      </c>
      <c r="D31" s="81" t="s">
        <v>361</v>
      </c>
      <c r="E31" s="82">
        <v>2020051290005</v>
      </c>
      <c r="F31" s="83" t="s">
        <v>362</v>
      </c>
      <c r="G31" s="84" t="s">
        <v>42</v>
      </c>
      <c r="H31" s="85">
        <v>1</v>
      </c>
      <c r="I31" s="86"/>
      <c r="J31" s="189"/>
      <c r="K31" s="159"/>
      <c r="L31" s="159"/>
      <c r="M31" s="163">
        <v>20000000</v>
      </c>
      <c r="N31" s="163"/>
      <c r="O31" s="163"/>
      <c r="P31" s="163"/>
      <c r="Q31" s="163"/>
      <c r="R31" s="163"/>
      <c r="S31" s="159"/>
      <c r="T31" s="163"/>
      <c r="U31" s="159"/>
      <c r="V31" s="159"/>
      <c r="W31" s="159"/>
      <c r="X31" s="159"/>
      <c r="Y31" s="81" t="s">
        <v>312</v>
      </c>
      <c r="Z31" s="249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s="12" customFormat="1" ht="51">
      <c r="A32" s="81" t="s">
        <v>116</v>
      </c>
      <c r="B32" s="81" t="s">
        <v>359</v>
      </c>
      <c r="C32" s="81" t="s">
        <v>360</v>
      </c>
      <c r="D32" s="81" t="s">
        <v>361</v>
      </c>
      <c r="E32" s="82">
        <v>2020051290005</v>
      </c>
      <c r="F32" s="83" t="s">
        <v>363</v>
      </c>
      <c r="G32" s="84" t="s">
        <v>42</v>
      </c>
      <c r="H32" s="85">
        <v>2</v>
      </c>
      <c r="I32" s="86" t="s">
        <v>364</v>
      </c>
      <c r="J32" s="189"/>
      <c r="K32" s="159"/>
      <c r="L32" s="159">
        <v>3901356058</v>
      </c>
      <c r="M32" s="163"/>
      <c r="N32" s="163"/>
      <c r="O32" s="163"/>
      <c r="P32" s="163"/>
      <c r="Q32" s="163"/>
      <c r="R32" s="163"/>
      <c r="S32" s="159"/>
      <c r="T32" s="163"/>
      <c r="U32" s="159"/>
      <c r="V32" s="159"/>
      <c r="W32" s="159"/>
      <c r="X32" s="159"/>
      <c r="Y32" s="81" t="s">
        <v>312</v>
      </c>
      <c r="Z32" s="249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s="12" customFormat="1" ht="63.75">
      <c r="A33" s="81" t="s">
        <v>116</v>
      </c>
      <c r="B33" s="81" t="s">
        <v>359</v>
      </c>
      <c r="C33" s="81" t="s">
        <v>360</v>
      </c>
      <c r="D33" s="81" t="s">
        <v>361</v>
      </c>
      <c r="E33" s="82">
        <v>2020051290005</v>
      </c>
      <c r="F33" s="83" t="s">
        <v>365</v>
      </c>
      <c r="G33" s="84" t="s">
        <v>42</v>
      </c>
      <c r="H33" s="85">
        <v>2</v>
      </c>
      <c r="I33" s="86" t="s">
        <v>364</v>
      </c>
      <c r="J33" s="189"/>
      <c r="K33" s="159"/>
      <c r="L33" s="159">
        <v>3628643942</v>
      </c>
      <c r="M33" s="163"/>
      <c r="N33" s="163"/>
      <c r="O33" s="163"/>
      <c r="P33" s="163"/>
      <c r="Q33" s="163"/>
      <c r="R33" s="163"/>
      <c r="S33" s="159"/>
      <c r="T33" s="163"/>
      <c r="U33" s="159"/>
      <c r="V33" s="159"/>
      <c r="W33" s="159"/>
      <c r="X33" s="159"/>
      <c r="Y33" s="81" t="s">
        <v>312</v>
      </c>
      <c r="Z33" s="249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s="12" customFormat="1" ht="51">
      <c r="A34" s="81" t="s">
        <v>116</v>
      </c>
      <c r="B34" s="81" t="s">
        <v>359</v>
      </c>
      <c r="C34" s="81" t="s">
        <v>360</v>
      </c>
      <c r="D34" s="81" t="s">
        <v>361</v>
      </c>
      <c r="E34" s="82">
        <v>2020051290005</v>
      </c>
      <c r="F34" s="83" t="s">
        <v>366</v>
      </c>
      <c r="G34" s="84" t="s">
        <v>42</v>
      </c>
      <c r="H34" s="85">
        <v>1</v>
      </c>
      <c r="I34" s="86" t="s">
        <v>367</v>
      </c>
      <c r="J34" s="190"/>
      <c r="K34" s="159"/>
      <c r="L34" s="159"/>
      <c r="M34" s="163"/>
      <c r="N34" s="163">
        <v>25000000</v>
      </c>
      <c r="O34" s="163"/>
      <c r="P34" s="163"/>
      <c r="Q34" s="163"/>
      <c r="R34" s="163"/>
      <c r="S34" s="159"/>
      <c r="T34" s="163"/>
      <c r="U34" s="159"/>
      <c r="V34" s="159"/>
      <c r="W34" s="159"/>
      <c r="X34" s="159"/>
      <c r="Y34" s="81" t="s">
        <v>312</v>
      </c>
      <c r="Z34" s="249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s="12" customFormat="1" ht="51">
      <c r="A35" s="91" t="s">
        <v>116</v>
      </c>
      <c r="B35" s="81" t="s">
        <v>359</v>
      </c>
      <c r="C35" s="91" t="s">
        <v>360</v>
      </c>
      <c r="D35" s="91" t="s">
        <v>361</v>
      </c>
      <c r="E35" s="92">
        <v>2020051290005</v>
      </c>
      <c r="F35" s="81" t="s">
        <v>368</v>
      </c>
      <c r="G35" s="93" t="s">
        <v>42</v>
      </c>
      <c r="H35" s="85">
        <v>1</v>
      </c>
      <c r="I35" s="94" t="s">
        <v>369</v>
      </c>
      <c r="J35" s="189"/>
      <c r="K35" s="159"/>
      <c r="L35" s="159"/>
      <c r="M35" s="163"/>
      <c r="N35" s="163"/>
      <c r="O35" s="163"/>
      <c r="P35" s="163">
        <v>318477017</v>
      </c>
      <c r="Q35" s="163"/>
      <c r="R35" s="163"/>
      <c r="S35" s="159"/>
      <c r="T35" s="163"/>
      <c r="U35" s="159"/>
      <c r="V35" s="159"/>
      <c r="W35" s="159"/>
      <c r="X35" s="159"/>
      <c r="Y35" s="81" t="s">
        <v>312</v>
      </c>
      <c r="Z35" s="249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  <row r="36" spans="1:70" s="12" customFormat="1" ht="51">
      <c r="A36" s="91" t="s">
        <v>116</v>
      </c>
      <c r="B36" s="81" t="s">
        <v>359</v>
      </c>
      <c r="C36" s="91" t="s">
        <v>370</v>
      </c>
      <c r="D36" s="91" t="s">
        <v>361</v>
      </c>
      <c r="E36" s="92">
        <v>2020051290005</v>
      </c>
      <c r="F36" s="81" t="s">
        <v>371</v>
      </c>
      <c r="G36" s="93" t="s">
        <v>42</v>
      </c>
      <c r="H36" s="85">
        <v>1</v>
      </c>
      <c r="I36" s="94" t="s">
        <v>372</v>
      </c>
      <c r="J36" s="189"/>
      <c r="K36" s="159"/>
      <c r="L36" s="159"/>
      <c r="M36" s="163"/>
      <c r="N36" s="163"/>
      <c r="O36" s="163"/>
      <c r="P36" s="163">
        <v>31401083912</v>
      </c>
      <c r="Q36" s="163"/>
      <c r="R36" s="163"/>
      <c r="S36" s="159"/>
      <c r="T36" s="163"/>
      <c r="U36" s="159"/>
      <c r="V36" s="159"/>
      <c r="W36" s="159"/>
      <c r="X36" s="159"/>
      <c r="Y36" s="81" t="s">
        <v>312</v>
      </c>
      <c r="Z36" s="249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</row>
    <row r="37" spans="1:70" s="12" customFormat="1" ht="76.5">
      <c r="A37" s="91" t="s">
        <v>116</v>
      </c>
      <c r="B37" s="81" t="s">
        <v>359</v>
      </c>
      <c r="C37" s="91" t="s">
        <v>370</v>
      </c>
      <c r="D37" s="91" t="s">
        <v>361</v>
      </c>
      <c r="E37" s="92">
        <v>2020051290005</v>
      </c>
      <c r="F37" s="81" t="s">
        <v>373</v>
      </c>
      <c r="G37" s="93" t="s">
        <v>42</v>
      </c>
      <c r="H37" s="85">
        <v>1</v>
      </c>
      <c r="I37" s="94" t="s">
        <v>374</v>
      </c>
      <c r="J37" s="189"/>
      <c r="K37" s="159"/>
      <c r="L37" s="159"/>
      <c r="M37" s="163"/>
      <c r="N37" s="163">
        <v>70662500</v>
      </c>
      <c r="O37" s="163"/>
      <c r="P37" s="163"/>
      <c r="Q37" s="163"/>
      <c r="R37" s="163"/>
      <c r="S37" s="159"/>
      <c r="T37" s="163"/>
      <c r="U37" s="159"/>
      <c r="V37" s="159"/>
      <c r="W37" s="159"/>
      <c r="X37" s="159"/>
      <c r="Y37" s="81" t="s">
        <v>312</v>
      </c>
      <c r="Z37" s="249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</row>
    <row r="38" spans="1:70" s="12" customFormat="1" ht="102">
      <c r="A38" s="91" t="s">
        <v>116</v>
      </c>
      <c r="B38" s="81" t="s">
        <v>375</v>
      </c>
      <c r="C38" s="91" t="s">
        <v>376</v>
      </c>
      <c r="D38" s="91" t="s">
        <v>377</v>
      </c>
      <c r="E38" s="92">
        <v>2020051290007</v>
      </c>
      <c r="F38" s="81" t="s">
        <v>378</v>
      </c>
      <c r="G38" s="93" t="s">
        <v>42</v>
      </c>
      <c r="H38" s="85">
        <v>1</v>
      </c>
      <c r="I38" s="94"/>
      <c r="J38" s="189"/>
      <c r="K38" s="159"/>
      <c r="L38" s="159"/>
      <c r="M38" s="163">
        <v>100000000</v>
      </c>
      <c r="N38" s="163"/>
      <c r="O38" s="163"/>
      <c r="P38" s="163"/>
      <c r="Q38" s="163"/>
      <c r="R38" s="163"/>
      <c r="S38" s="159"/>
      <c r="T38" s="163"/>
      <c r="U38" s="159"/>
      <c r="V38" s="159"/>
      <c r="W38" s="159"/>
      <c r="X38" s="159"/>
      <c r="Y38" s="81" t="s">
        <v>312</v>
      </c>
      <c r="Z38" s="249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</row>
    <row r="39" spans="1:70" s="12" customFormat="1" ht="76.5">
      <c r="A39" s="91" t="s">
        <v>116</v>
      </c>
      <c r="B39" s="81" t="s">
        <v>375</v>
      </c>
      <c r="C39" s="91" t="s">
        <v>379</v>
      </c>
      <c r="D39" s="91" t="s">
        <v>377</v>
      </c>
      <c r="E39" s="92">
        <v>2020051290007</v>
      </c>
      <c r="F39" s="81" t="s">
        <v>380</v>
      </c>
      <c r="G39" s="93" t="s">
        <v>42</v>
      </c>
      <c r="H39" s="85">
        <v>1</v>
      </c>
      <c r="I39" s="94" t="s">
        <v>381</v>
      </c>
      <c r="J39" s="189"/>
      <c r="K39" s="159"/>
      <c r="L39" s="159"/>
      <c r="M39" s="163"/>
      <c r="N39" s="163">
        <v>566285145</v>
      </c>
      <c r="O39" s="163"/>
      <c r="P39" s="163"/>
      <c r="Q39" s="163"/>
      <c r="R39" s="163"/>
      <c r="S39" s="159"/>
      <c r="T39" s="163"/>
      <c r="U39" s="159"/>
      <c r="V39" s="159"/>
      <c r="W39" s="159"/>
      <c r="X39" s="159"/>
      <c r="Y39" s="81" t="s">
        <v>312</v>
      </c>
      <c r="Z39" s="249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 s="12" customFormat="1" ht="63.75">
      <c r="A40" s="81" t="s">
        <v>116</v>
      </c>
      <c r="B40" s="81" t="s">
        <v>375</v>
      </c>
      <c r="C40" s="81" t="s">
        <v>382</v>
      </c>
      <c r="D40" s="81" t="s">
        <v>383</v>
      </c>
      <c r="E40" s="82">
        <v>2020051290013</v>
      </c>
      <c r="F40" s="83" t="s">
        <v>384</v>
      </c>
      <c r="G40" s="84" t="s">
        <v>42</v>
      </c>
      <c r="H40" s="85">
        <v>1</v>
      </c>
      <c r="I40" s="86" t="s">
        <v>385</v>
      </c>
      <c r="J40" s="189"/>
      <c r="K40" s="159"/>
      <c r="L40" s="159">
        <v>3300000000</v>
      </c>
      <c r="M40" s="163">
        <v>5000000000</v>
      </c>
      <c r="N40" s="163"/>
      <c r="O40" s="163"/>
      <c r="P40" s="163"/>
      <c r="Q40" s="163"/>
      <c r="R40" s="163"/>
      <c r="S40" s="159"/>
      <c r="T40" s="163"/>
      <c r="U40" s="159"/>
      <c r="V40" s="159"/>
      <c r="W40" s="159"/>
      <c r="X40" s="159"/>
      <c r="Y40" s="81" t="s">
        <v>312</v>
      </c>
      <c r="Z40" s="249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</row>
    <row r="41" spans="1:70" s="12" customFormat="1" ht="38.25">
      <c r="A41" s="81" t="s">
        <v>116</v>
      </c>
      <c r="B41" s="81" t="s">
        <v>375</v>
      </c>
      <c r="C41" s="81" t="s">
        <v>382</v>
      </c>
      <c r="D41" s="81" t="s">
        <v>383</v>
      </c>
      <c r="E41" s="82">
        <v>2020051290013</v>
      </c>
      <c r="F41" s="83" t="s">
        <v>386</v>
      </c>
      <c r="G41" s="84" t="s">
        <v>42</v>
      </c>
      <c r="H41" s="85">
        <v>1</v>
      </c>
      <c r="I41" s="86" t="s">
        <v>387</v>
      </c>
      <c r="J41" s="189"/>
      <c r="K41" s="159"/>
      <c r="L41" s="159"/>
      <c r="M41" s="163">
        <v>218135000</v>
      </c>
      <c r="N41" s="163"/>
      <c r="O41" s="163"/>
      <c r="P41" s="163"/>
      <c r="Q41" s="163"/>
      <c r="R41" s="163"/>
      <c r="S41" s="159"/>
      <c r="T41" s="163"/>
      <c r="U41" s="159"/>
      <c r="V41" s="159"/>
      <c r="W41" s="159"/>
      <c r="X41" s="159"/>
      <c r="Y41" s="81" t="s">
        <v>312</v>
      </c>
      <c r="Z41" s="249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</row>
    <row r="42" spans="1:70" s="12" customFormat="1" ht="51">
      <c r="A42" s="81" t="s">
        <v>116</v>
      </c>
      <c r="B42" s="81" t="s">
        <v>375</v>
      </c>
      <c r="C42" s="81" t="s">
        <v>388</v>
      </c>
      <c r="D42" s="81" t="s">
        <v>383</v>
      </c>
      <c r="E42" s="82">
        <v>2020051290013</v>
      </c>
      <c r="F42" s="83" t="s">
        <v>389</v>
      </c>
      <c r="G42" s="84" t="s">
        <v>42</v>
      </c>
      <c r="H42" s="85">
        <v>1</v>
      </c>
      <c r="I42" s="86" t="s">
        <v>390</v>
      </c>
      <c r="J42" s="189"/>
      <c r="K42" s="159"/>
      <c r="L42" s="159"/>
      <c r="M42" s="163">
        <v>13267788105</v>
      </c>
      <c r="N42" s="163">
        <v>733153004</v>
      </c>
      <c r="O42" s="163"/>
      <c r="P42" s="163">
        <v>681522983</v>
      </c>
      <c r="Q42" s="163"/>
      <c r="R42" s="163"/>
      <c r="S42" s="159"/>
      <c r="T42" s="163"/>
      <c r="U42" s="159"/>
      <c r="V42" s="159"/>
      <c r="W42" s="159"/>
      <c r="X42" s="159"/>
      <c r="Y42" s="81" t="s">
        <v>312</v>
      </c>
      <c r="Z42" s="249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 s="12" customFormat="1" ht="51">
      <c r="A43" s="81" t="s">
        <v>116</v>
      </c>
      <c r="B43" s="81" t="s">
        <v>375</v>
      </c>
      <c r="C43" s="81" t="s">
        <v>388</v>
      </c>
      <c r="D43" s="81" t="s">
        <v>377</v>
      </c>
      <c r="E43" s="82">
        <v>2020051290007</v>
      </c>
      <c r="F43" s="83" t="s">
        <v>391</v>
      </c>
      <c r="G43" s="84" t="s">
        <v>42</v>
      </c>
      <c r="H43" s="85">
        <v>1</v>
      </c>
      <c r="I43" s="86" t="s">
        <v>392</v>
      </c>
      <c r="J43" s="190"/>
      <c r="K43" s="159"/>
      <c r="L43" s="159"/>
      <c r="M43" s="163"/>
      <c r="N43" s="163">
        <v>150000000</v>
      </c>
      <c r="O43" s="163"/>
      <c r="P43" s="163"/>
      <c r="Q43" s="163"/>
      <c r="R43" s="163"/>
      <c r="S43" s="159"/>
      <c r="T43" s="163"/>
      <c r="U43" s="159"/>
      <c r="V43" s="159"/>
      <c r="W43" s="159"/>
      <c r="X43" s="159"/>
      <c r="Y43" s="81" t="s">
        <v>312</v>
      </c>
      <c r="Z43" s="249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</row>
    <row r="44" spans="1:70" s="12" customFormat="1" ht="51">
      <c r="A44" s="81" t="s">
        <v>116</v>
      </c>
      <c r="B44" s="81" t="s">
        <v>375</v>
      </c>
      <c r="C44" s="81" t="s">
        <v>388</v>
      </c>
      <c r="D44" s="81" t="s">
        <v>377</v>
      </c>
      <c r="E44" s="82">
        <v>2020051290007</v>
      </c>
      <c r="F44" s="83" t="s">
        <v>391</v>
      </c>
      <c r="G44" s="84" t="s">
        <v>42</v>
      </c>
      <c r="H44" s="85">
        <v>1</v>
      </c>
      <c r="I44" s="86" t="s">
        <v>392</v>
      </c>
      <c r="J44" s="190"/>
      <c r="K44" s="159"/>
      <c r="L44" s="159"/>
      <c r="M44" s="163"/>
      <c r="N44" s="163">
        <v>504000000</v>
      </c>
      <c r="O44" s="163"/>
      <c r="P44" s="163"/>
      <c r="Q44" s="163"/>
      <c r="R44" s="163"/>
      <c r="S44" s="159"/>
      <c r="T44" s="163"/>
      <c r="U44" s="159"/>
      <c r="V44" s="159"/>
      <c r="W44" s="159"/>
      <c r="X44" s="159"/>
      <c r="Y44" s="81" t="s">
        <v>312</v>
      </c>
      <c r="Z44" s="249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</row>
    <row r="45" spans="1:70" s="12" customFormat="1" ht="76.5">
      <c r="A45" s="81" t="s">
        <v>116</v>
      </c>
      <c r="B45" s="81" t="s">
        <v>375</v>
      </c>
      <c r="C45" s="81" t="s">
        <v>388</v>
      </c>
      <c r="D45" s="81" t="s">
        <v>377</v>
      </c>
      <c r="E45" s="82">
        <v>2020051290007</v>
      </c>
      <c r="F45" s="83" t="s">
        <v>393</v>
      </c>
      <c r="G45" s="84" t="s">
        <v>42</v>
      </c>
      <c r="H45" s="85">
        <v>2</v>
      </c>
      <c r="I45" s="86"/>
      <c r="J45" s="189"/>
      <c r="K45" s="159"/>
      <c r="L45" s="159"/>
      <c r="M45" s="163"/>
      <c r="N45" s="163"/>
      <c r="O45" s="163"/>
      <c r="P45" s="163"/>
      <c r="Q45" s="163"/>
      <c r="R45" s="163"/>
      <c r="S45" s="159"/>
      <c r="T45" s="163"/>
      <c r="U45" s="159"/>
      <c r="V45" s="159"/>
      <c r="W45" s="159"/>
      <c r="X45" s="159"/>
      <c r="Y45" s="81" t="s">
        <v>312</v>
      </c>
      <c r="Z45" s="249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</row>
    <row r="46" spans="1:70" s="12" customFormat="1" ht="76.5">
      <c r="A46" s="81" t="s">
        <v>116</v>
      </c>
      <c r="B46" s="81" t="s">
        <v>375</v>
      </c>
      <c r="C46" s="81" t="s">
        <v>388</v>
      </c>
      <c r="D46" s="81" t="s">
        <v>377</v>
      </c>
      <c r="E46" s="82">
        <v>2020051290007</v>
      </c>
      <c r="F46" s="83" t="s">
        <v>393</v>
      </c>
      <c r="G46" s="84" t="s">
        <v>42</v>
      </c>
      <c r="H46" s="85">
        <v>2</v>
      </c>
      <c r="I46" s="86"/>
      <c r="J46" s="190"/>
      <c r="K46" s="159"/>
      <c r="L46" s="159"/>
      <c r="M46" s="163"/>
      <c r="N46" s="163"/>
      <c r="O46" s="163"/>
      <c r="P46" s="163"/>
      <c r="Q46" s="163"/>
      <c r="R46" s="163"/>
      <c r="S46" s="159"/>
      <c r="T46" s="163"/>
      <c r="U46" s="159"/>
      <c r="V46" s="159"/>
      <c r="W46" s="159"/>
      <c r="X46" s="159"/>
      <c r="Y46" s="81" t="s">
        <v>312</v>
      </c>
      <c r="Z46" s="249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</row>
    <row r="47" spans="1:70" s="12" customFormat="1" ht="76.5">
      <c r="A47" s="81" t="s">
        <v>116</v>
      </c>
      <c r="B47" s="81" t="s">
        <v>375</v>
      </c>
      <c r="C47" s="81" t="s">
        <v>388</v>
      </c>
      <c r="D47" s="81" t="s">
        <v>377</v>
      </c>
      <c r="E47" s="82">
        <v>2020051290007</v>
      </c>
      <c r="F47" s="83" t="s">
        <v>393</v>
      </c>
      <c r="G47" s="84" t="s">
        <v>42</v>
      </c>
      <c r="H47" s="85">
        <v>2</v>
      </c>
      <c r="I47" s="86"/>
      <c r="J47" s="189"/>
      <c r="K47" s="159"/>
      <c r="L47" s="159"/>
      <c r="M47" s="163"/>
      <c r="N47" s="163"/>
      <c r="O47" s="163"/>
      <c r="P47" s="163"/>
      <c r="Q47" s="163"/>
      <c r="R47" s="163"/>
      <c r="S47" s="159"/>
      <c r="T47" s="163"/>
      <c r="U47" s="159"/>
      <c r="V47" s="159"/>
      <c r="W47" s="159"/>
      <c r="X47" s="159"/>
      <c r="Y47" s="81" t="s">
        <v>312</v>
      </c>
      <c r="Z47" s="249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</row>
    <row r="48" spans="1:70" s="12" customFormat="1" ht="51">
      <c r="A48" s="81" t="s">
        <v>116</v>
      </c>
      <c r="B48" s="81" t="s">
        <v>375</v>
      </c>
      <c r="C48" s="81" t="s">
        <v>388</v>
      </c>
      <c r="D48" s="81" t="s">
        <v>377</v>
      </c>
      <c r="E48" s="82">
        <v>2020051290007</v>
      </c>
      <c r="F48" s="83" t="s">
        <v>394</v>
      </c>
      <c r="G48" s="84" t="s">
        <v>42</v>
      </c>
      <c r="H48" s="85">
        <v>1</v>
      </c>
      <c r="I48" s="86"/>
      <c r="J48" s="189"/>
      <c r="K48" s="159"/>
      <c r="L48" s="159"/>
      <c r="M48" s="163">
        <v>300000000</v>
      </c>
      <c r="N48" s="163"/>
      <c r="O48" s="163"/>
      <c r="P48" s="163"/>
      <c r="Q48" s="163"/>
      <c r="R48" s="163"/>
      <c r="S48" s="159"/>
      <c r="T48" s="163"/>
      <c r="U48" s="159"/>
      <c r="V48" s="159"/>
      <c r="W48" s="159"/>
      <c r="X48" s="159"/>
      <c r="Y48" s="81" t="s">
        <v>312</v>
      </c>
      <c r="Z48" s="249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</row>
    <row r="49" spans="1:70" s="12" customFormat="1" ht="51">
      <c r="A49" s="81" t="s">
        <v>116</v>
      </c>
      <c r="B49" s="81" t="s">
        <v>375</v>
      </c>
      <c r="C49" s="81" t="s">
        <v>388</v>
      </c>
      <c r="D49" s="81" t="s">
        <v>377</v>
      </c>
      <c r="E49" s="82">
        <v>2020051290007</v>
      </c>
      <c r="F49" s="83" t="s">
        <v>395</v>
      </c>
      <c r="G49" s="84" t="s">
        <v>42</v>
      </c>
      <c r="H49" s="85">
        <v>2</v>
      </c>
      <c r="I49" s="86" t="s">
        <v>396</v>
      </c>
      <c r="J49" s="190"/>
      <c r="K49" s="159"/>
      <c r="L49" s="159"/>
      <c r="M49" s="163"/>
      <c r="N49" s="163">
        <v>121000000</v>
      </c>
      <c r="O49" s="163"/>
      <c r="P49" s="163"/>
      <c r="Q49" s="163"/>
      <c r="R49" s="163"/>
      <c r="S49" s="159"/>
      <c r="T49" s="163"/>
      <c r="U49" s="159"/>
      <c r="V49" s="159"/>
      <c r="W49" s="159"/>
      <c r="X49" s="159"/>
      <c r="Y49" s="81" t="s">
        <v>312</v>
      </c>
      <c r="Z49" s="249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</row>
    <row r="50" spans="1:70" s="12" customFormat="1" ht="63.75">
      <c r="A50" s="81" t="s">
        <v>116</v>
      </c>
      <c r="B50" s="81" t="s">
        <v>117</v>
      </c>
      <c r="C50" s="81" t="s">
        <v>397</v>
      </c>
      <c r="D50" s="81" t="s">
        <v>333</v>
      </c>
      <c r="E50" s="82">
        <v>2020051290015</v>
      </c>
      <c r="F50" s="83" t="s">
        <v>398</v>
      </c>
      <c r="G50" s="84" t="s">
        <v>42</v>
      </c>
      <c r="H50" s="85">
        <v>1</v>
      </c>
      <c r="I50" s="86"/>
      <c r="J50" s="190"/>
      <c r="K50" s="159"/>
      <c r="L50" s="159"/>
      <c r="M50" s="163">
        <v>10000000</v>
      </c>
      <c r="N50" s="163"/>
      <c r="O50" s="163"/>
      <c r="P50" s="163"/>
      <c r="Q50" s="163"/>
      <c r="R50" s="163"/>
      <c r="S50" s="159"/>
      <c r="T50" s="163"/>
      <c r="U50" s="159"/>
      <c r="V50" s="159"/>
      <c r="W50" s="159"/>
      <c r="X50" s="159"/>
      <c r="Y50" s="81" t="s">
        <v>312</v>
      </c>
      <c r="Z50" s="249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</row>
    <row r="51" spans="1:70" s="12" customFormat="1" ht="89.25">
      <c r="A51" s="81" t="s">
        <v>35</v>
      </c>
      <c r="B51" s="81" t="s">
        <v>399</v>
      </c>
      <c r="C51" s="81" t="s">
        <v>400</v>
      </c>
      <c r="D51" s="81" t="s">
        <v>333</v>
      </c>
      <c r="E51" s="82">
        <v>2020051290015</v>
      </c>
      <c r="F51" s="83" t="s">
        <v>401</v>
      </c>
      <c r="G51" s="84" t="s">
        <v>42</v>
      </c>
      <c r="H51" s="85">
        <v>1</v>
      </c>
      <c r="I51" s="86" t="s">
        <v>330</v>
      </c>
      <c r="J51" s="190"/>
      <c r="K51" s="159"/>
      <c r="L51" s="159"/>
      <c r="M51" s="163"/>
      <c r="N51" s="163">
        <v>79400000</v>
      </c>
      <c r="O51" s="163"/>
      <c r="P51" s="163"/>
      <c r="Q51" s="163"/>
      <c r="R51" s="163"/>
      <c r="S51" s="159"/>
      <c r="T51" s="163"/>
      <c r="U51" s="159"/>
      <c r="V51" s="159"/>
      <c r="W51" s="159"/>
      <c r="X51" s="159"/>
      <c r="Y51" s="81" t="s">
        <v>312</v>
      </c>
      <c r="Z51" s="249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</row>
    <row r="52" spans="1:70" s="12" customFormat="1" ht="51">
      <c r="A52" s="81" t="s">
        <v>35</v>
      </c>
      <c r="B52" s="81" t="s">
        <v>399</v>
      </c>
      <c r="C52" s="81" t="s">
        <v>400</v>
      </c>
      <c r="D52" s="81" t="s">
        <v>333</v>
      </c>
      <c r="E52" s="82">
        <v>2020051290015</v>
      </c>
      <c r="F52" s="83" t="s">
        <v>402</v>
      </c>
      <c r="G52" s="84" t="s">
        <v>42</v>
      </c>
      <c r="H52" s="85">
        <v>1</v>
      </c>
      <c r="I52" s="86" t="s">
        <v>325</v>
      </c>
      <c r="J52" s="189"/>
      <c r="K52" s="159"/>
      <c r="L52" s="159"/>
      <c r="M52" s="163"/>
      <c r="N52" s="163">
        <v>32000000</v>
      </c>
      <c r="O52" s="163"/>
      <c r="P52" s="163"/>
      <c r="Q52" s="163"/>
      <c r="R52" s="163"/>
      <c r="S52" s="159"/>
      <c r="T52" s="163"/>
      <c r="U52" s="159"/>
      <c r="V52" s="159"/>
      <c r="W52" s="159"/>
      <c r="X52" s="159"/>
      <c r="Y52" s="81" t="s">
        <v>312</v>
      </c>
      <c r="Z52" s="249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</row>
    <row r="53" spans="1:70" s="12" customFormat="1" ht="51">
      <c r="A53" s="81" t="s">
        <v>35</v>
      </c>
      <c r="B53" s="81" t="s">
        <v>399</v>
      </c>
      <c r="C53" s="81" t="s">
        <v>400</v>
      </c>
      <c r="D53" s="81" t="s">
        <v>333</v>
      </c>
      <c r="E53" s="82">
        <v>2020051290015</v>
      </c>
      <c r="F53" s="83" t="s">
        <v>402</v>
      </c>
      <c r="G53" s="84" t="s">
        <v>42</v>
      </c>
      <c r="H53" s="85">
        <v>1</v>
      </c>
      <c r="I53" s="86" t="s">
        <v>403</v>
      </c>
      <c r="J53" s="189"/>
      <c r="K53" s="159"/>
      <c r="L53" s="159"/>
      <c r="M53" s="163"/>
      <c r="N53" s="163">
        <v>11000000</v>
      </c>
      <c r="O53" s="163"/>
      <c r="P53" s="163"/>
      <c r="Q53" s="163"/>
      <c r="R53" s="163"/>
      <c r="S53" s="159"/>
      <c r="T53" s="163"/>
      <c r="U53" s="159"/>
      <c r="V53" s="159"/>
      <c r="W53" s="159"/>
      <c r="X53" s="159"/>
      <c r="Y53" s="81" t="s">
        <v>312</v>
      </c>
      <c r="Z53" s="249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</row>
    <row r="54" spans="1:70" s="12" customFormat="1" ht="51">
      <c r="A54" s="81" t="s">
        <v>35</v>
      </c>
      <c r="B54" s="81" t="s">
        <v>197</v>
      </c>
      <c r="C54" s="81" t="s">
        <v>198</v>
      </c>
      <c r="D54" s="81" t="s">
        <v>333</v>
      </c>
      <c r="E54" s="82">
        <v>2020051290015</v>
      </c>
      <c r="F54" s="83" t="s">
        <v>404</v>
      </c>
      <c r="G54" s="84" t="s">
        <v>42</v>
      </c>
      <c r="H54" s="85">
        <v>1</v>
      </c>
      <c r="I54" s="86" t="s">
        <v>403</v>
      </c>
      <c r="J54" s="189"/>
      <c r="K54" s="159"/>
      <c r="L54" s="159"/>
      <c r="M54" s="163"/>
      <c r="N54" s="163">
        <v>20000000</v>
      </c>
      <c r="O54" s="163"/>
      <c r="P54" s="163"/>
      <c r="Q54" s="163"/>
      <c r="R54" s="163"/>
      <c r="S54" s="159"/>
      <c r="T54" s="163"/>
      <c r="U54" s="159"/>
      <c r="V54" s="159"/>
      <c r="W54" s="159"/>
      <c r="X54" s="159"/>
      <c r="Y54" s="81" t="s">
        <v>312</v>
      </c>
      <c r="Z54" s="249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</row>
    <row r="55" spans="1:70" s="12" customFormat="1" ht="51">
      <c r="A55" s="81" t="s">
        <v>35</v>
      </c>
      <c r="B55" s="81" t="s">
        <v>197</v>
      </c>
      <c r="C55" s="81" t="s">
        <v>198</v>
      </c>
      <c r="D55" s="81" t="s">
        <v>333</v>
      </c>
      <c r="E55" s="82">
        <v>2020051290015</v>
      </c>
      <c r="F55" s="83" t="s">
        <v>405</v>
      </c>
      <c r="G55" s="84" t="s">
        <v>42</v>
      </c>
      <c r="H55" s="85">
        <v>1</v>
      </c>
      <c r="I55" s="86" t="s">
        <v>403</v>
      </c>
      <c r="J55" s="189"/>
      <c r="K55" s="159"/>
      <c r="L55" s="159"/>
      <c r="M55" s="163"/>
      <c r="N55" s="163">
        <v>22800000</v>
      </c>
      <c r="O55" s="163"/>
      <c r="P55" s="163"/>
      <c r="Q55" s="163"/>
      <c r="R55" s="163"/>
      <c r="S55" s="159"/>
      <c r="T55" s="163"/>
      <c r="U55" s="159"/>
      <c r="V55" s="159"/>
      <c r="W55" s="159"/>
      <c r="X55" s="159"/>
      <c r="Y55" s="81" t="s">
        <v>312</v>
      </c>
      <c r="Z55" s="249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</row>
    <row r="56" spans="1:70" s="12" customFormat="1" ht="63.75">
      <c r="A56" s="81" t="s">
        <v>35</v>
      </c>
      <c r="B56" s="81" t="s">
        <v>197</v>
      </c>
      <c r="C56" s="81" t="s">
        <v>198</v>
      </c>
      <c r="D56" s="81" t="s">
        <v>333</v>
      </c>
      <c r="E56" s="82">
        <v>2020051290015</v>
      </c>
      <c r="F56" s="83" t="s">
        <v>406</v>
      </c>
      <c r="G56" s="84" t="s">
        <v>42</v>
      </c>
      <c r="H56" s="85">
        <v>1</v>
      </c>
      <c r="I56" s="86" t="s">
        <v>403</v>
      </c>
      <c r="J56" s="189"/>
      <c r="K56" s="159"/>
      <c r="L56" s="159"/>
      <c r="M56" s="163"/>
      <c r="N56" s="163">
        <v>48000000</v>
      </c>
      <c r="O56" s="163"/>
      <c r="P56" s="163"/>
      <c r="Q56" s="163"/>
      <c r="R56" s="163"/>
      <c r="S56" s="159"/>
      <c r="T56" s="163"/>
      <c r="U56" s="159"/>
      <c r="V56" s="159"/>
      <c r="W56" s="159"/>
      <c r="X56" s="159"/>
      <c r="Y56" s="81" t="s">
        <v>312</v>
      </c>
      <c r="Z56" s="249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s="12" customFormat="1">
      <c r="A57" s="369" t="s">
        <v>64</v>
      </c>
      <c r="B57" s="369"/>
      <c r="C57" s="369"/>
      <c r="D57" s="369"/>
      <c r="E57" s="369"/>
      <c r="F57" s="369"/>
      <c r="G57" s="369"/>
      <c r="H57" s="369"/>
      <c r="I57" s="369"/>
      <c r="J57" s="283">
        <f t="shared" ref="J57:X57" si="0">SUM(J11:J56)</f>
        <v>0</v>
      </c>
      <c r="K57" s="283">
        <f t="shared" si="0"/>
        <v>0</v>
      </c>
      <c r="L57" s="283">
        <f t="shared" si="0"/>
        <v>10830000000</v>
      </c>
      <c r="M57" s="283">
        <f t="shared" si="0"/>
        <v>19287674305</v>
      </c>
      <c r="N57" s="283">
        <f t="shared" si="0"/>
        <v>3659991149</v>
      </c>
      <c r="O57" s="283">
        <f t="shared" si="0"/>
        <v>0</v>
      </c>
      <c r="P57" s="283">
        <f t="shared" si="0"/>
        <v>32401083912</v>
      </c>
      <c r="Q57" s="283">
        <f t="shared" si="0"/>
        <v>0</v>
      </c>
      <c r="R57" s="283">
        <f t="shared" si="0"/>
        <v>0</v>
      </c>
      <c r="S57" s="283">
        <f t="shared" si="0"/>
        <v>0</v>
      </c>
      <c r="T57" s="283">
        <f t="shared" si="0"/>
        <v>175400000</v>
      </c>
      <c r="U57" s="283">
        <f t="shared" si="0"/>
        <v>0</v>
      </c>
      <c r="V57" s="283">
        <f t="shared" si="0"/>
        <v>0</v>
      </c>
      <c r="W57" s="283">
        <f t="shared" si="0"/>
        <v>0</v>
      </c>
      <c r="X57" s="283">
        <f t="shared" si="0"/>
        <v>434000000</v>
      </c>
      <c r="Y57" s="115"/>
      <c r="Z57" s="114">
        <f>SUM(J57:Y57)</f>
        <v>66788149366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</row>
    <row r="58" spans="1:70" s="6" customFormat="1">
      <c r="A58" s="221"/>
      <c r="B58" s="221"/>
      <c r="C58" s="221"/>
      <c r="D58" s="221"/>
      <c r="E58" s="221"/>
      <c r="F58" s="221"/>
      <c r="G58" s="221"/>
      <c r="H58" s="221"/>
      <c r="I58" s="221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21"/>
      <c r="Z58" s="221"/>
    </row>
  </sheetData>
  <sheetProtection algorithmName="SHA-512" hashValue="+NuocTsxkfbKnHUXZUAQYenlrEjJifhE7RieAWwwe6ryzVVXiQYKbXUknEMdtNGrZVBaSgLpTFsNf9xgiGA0Wg==" saltValue="qf5CMRSE55PD0Zj1rWAk3Q==" spinCount="100000" sheet="1" objects="1" scenarios="1" selectLockedCells="1" selectUnlockedCells="1"/>
  <mergeCells count="17">
    <mergeCell ref="I9:I10"/>
    <mergeCell ref="J9:X9"/>
    <mergeCell ref="Y9:Y10"/>
    <mergeCell ref="Z9:Z10"/>
    <mergeCell ref="A57:I57"/>
    <mergeCell ref="A9:A10"/>
    <mergeCell ref="B9:B10"/>
    <mergeCell ref="C9:C10"/>
    <mergeCell ref="D9:D10"/>
    <mergeCell ref="E9:E10"/>
    <mergeCell ref="F9:H9"/>
    <mergeCell ref="A1:C4"/>
    <mergeCell ref="D1:W4"/>
    <mergeCell ref="X1:Z1"/>
    <mergeCell ref="X2:Z2"/>
    <mergeCell ref="X3:Z3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24"/>
  <sheetViews>
    <sheetView topLeftCell="A107" zoomScale="66" zoomScaleNormal="66" workbookViewId="0">
      <selection activeCell="A107" sqref="A107:XFD107"/>
    </sheetView>
  </sheetViews>
  <sheetFormatPr baseColWidth="10" defaultRowHeight="15"/>
  <cols>
    <col min="1" max="1" width="27.85546875" style="224" customWidth="1"/>
    <col min="2" max="2" width="26.5703125" style="224" customWidth="1"/>
    <col min="3" max="3" width="27.28515625" style="224" customWidth="1"/>
    <col min="4" max="4" width="30" style="224" customWidth="1"/>
    <col min="5" max="5" width="24" style="224" customWidth="1"/>
    <col min="6" max="6" width="42.28515625" style="224" customWidth="1"/>
    <col min="7" max="8" width="11.42578125" style="224"/>
    <col min="9" max="9" width="19.7109375" style="224" customWidth="1"/>
    <col min="10" max="12" width="11.42578125" style="224"/>
    <col min="13" max="13" width="26.7109375" style="224" customWidth="1"/>
    <col min="14" max="14" width="21.85546875" style="224" customWidth="1"/>
    <col min="15" max="15" width="11.42578125" style="224"/>
    <col min="16" max="16" width="20.42578125" style="224" customWidth="1"/>
    <col min="17" max="20" width="11.42578125" style="224"/>
    <col min="21" max="21" width="24.7109375" style="224" customWidth="1"/>
    <col min="22" max="24" width="11.42578125" style="224"/>
    <col min="25" max="25" width="15.7109375" style="224" customWidth="1"/>
    <col min="26" max="26" width="21.7109375" style="224" customWidth="1"/>
  </cols>
  <sheetData>
    <row r="1" spans="1:70" s="6" customFormat="1" ht="72.75" customHeight="1">
      <c r="A1" s="370"/>
      <c r="B1" s="371"/>
      <c r="C1" s="372"/>
      <c r="D1" s="379" t="s">
        <v>0</v>
      </c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81"/>
      <c r="X1" s="365" t="s">
        <v>738</v>
      </c>
      <c r="Y1" s="365"/>
      <c r="Z1" s="365"/>
    </row>
    <row r="2" spans="1:70" s="6" customFormat="1" ht="72.75" customHeight="1">
      <c r="A2" s="373"/>
      <c r="B2" s="444"/>
      <c r="C2" s="375"/>
      <c r="D2" s="37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81"/>
      <c r="X2" s="365" t="s">
        <v>739</v>
      </c>
      <c r="Y2" s="365"/>
      <c r="Z2" s="365"/>
    </row>
    <row r="3" spans="1:70" s="6" customFormat="1" ht="72.75" customHeight="1">
      <c r="A3" s="373"/>
      <c r="B3" s="444"/>
      <c r="C3" s="375"/>
      <c r="D3" s="37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81"/>
      <c r="X3" s="365" t="s">
        <v>740</v>
      </c>
      <c r="Y3" s="365"/>
      <c r="Z3" s="365"/>
    </row>
    <row r="4" spans="1:70" s="6" customFormat="1" ht="72.75" customHeight="1">
      <c r="A4" s="376"/>
      <c r="B4" s="377"/>
      <c r="C4" s="378"/>
      <c r="D4" s="37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81"/>
      <c r="X4" s="365" t="s">
        <v>741</v>
      </c>
      <c r="Y4" s="365"/>
      <c r="Z4" s="365"/>
    </row>
    <row r="5" spans="1:70" s="12" customFormat="1" ht="72.75" customHeight="1">
      <c r="A5" s="214" t="s">
        <v>1</v>
      </c>
      <c r="B5" s="215" t="s">
        <v>407</v>
      </c>
      <c r="C5" s="216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s="12" customFormat="1" ht="72.75" customHeight="1">
      <c r="A6" s="217" t="s">
        <v>3</v>
      </c>
      <c r="B6" s="281">
        <v>2023</v>
      </c>
      <c r="C6" s="17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s="12" customFormat="1" ht="72.75" customHeight="1">
      <c r="A7" s="217" t="s">
        <v>4</v>
      </c>
      <c r="B7" s="218" t="s">
        <v>408</v>
      </c>
      <c r="C7" s="17"/>
      <c r="D7" s="216"/>
      <c r="E7" s="2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8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s="12" customFormat="1" ht="72.75" customHeight="1">
      <c r="A8" s="219" t="s">
        <v>6</v>
      </c>
      <c r="B8" s="286">
        <v>44953</v>
      </c>
      <c r="C8" s="24"/>
      <c r="D8" s="24"/>
      <c r="E8" s="24"/>
      <c r="F8" s="24"/>
      <c r="G8" s="24"/>
      <c r="H8" s="27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s="12" customFormat="1" ht="72.75" customHeight="1">
      <c r="A9" s="345" t="s">
        <v>7</v>
      </c>
      <c r="B9" s="348" t="s">
        <v>8</v>
      </c>
      <c r="C9" s="345" t="s">
        <v>9</v>
      </c>
      <c r="D9" s="449" t="s">
        <v>10</v>
      </c>
      <c r="E9" s="345" t="s">
        <v>11</v>
      </c>
      <c r="F9" s="350" t="s">
        <v>12</v>
      </c>
      <c r="G9" s="351"/>
      <c r="H9" s="351"/>
      <c r="I9" s="342" t="s">
        <v>13</v>
      </c>
      <c r="J9" s="367" t="s">
        <v>14</v>
      </c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45" t="s">
        <v>15</v>
      </c>
      <c r="Z9" s="368" t="s">
        <v>16</v>
      </c>
      <c r="AA9" s="2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12" customFormat="1" ht="72.75" customHeight="1">
      <c r="A10" s="345"/>
      <c r="B10" s="349"/>
      <c r="C10" s="345"/>
      <c r="D10" s="449"/>
      <c r="E10" s="345"/>
      <c r="F10" s="27" t="s">
        <v>17</v>
      </c>
      <c r="G10" s="191" t="s">
        <v>18</v>
      </c>
      <c r="H10" s="29" t="s">
        <v>19</v>
      </c>
      <c r="I10" s="343"/>
      <c r="J10" s="74" t="s">
        <v>20</v>
      </c>
      <c r="K10" s="74" t="s">
        <v>21</v>
      </c>
      <c r="L10" s="74" t="s">
        <v>22</v>
      </c>
      <c r="M10" s="74" t="s">
        <v>23</v>
      </c>
      <c r="N10" s="74" t="s">
        <v>24</v>
      </c>
      <c r="O10" s="74" t="s">
        <v>25</v>
      </c>
      <c r="P10" s="74" t="s">
        <v>26</v>
      </c>
      <c r="Q10" s="74" t="s">
        <v>27</v>
      </c>
      <c r="R10" s="74" t="s">
        <v>28</v>
      </c>
      <c r="S10" s="74" t="s">
        <v>29</v>
      </c>
      <c r="T10" s="74" t="s">
        <v>30</v>
      </c>
      <c r="U10" s="74" t="s">
        <v>31</v>
      </c>
      <c r="V10" s="74" t="s">
        <v>32</v>
      </c>
      <c r="W10" s="74" t="s">
        <v>33</v>
      </c>
      <c r="X10" s="74" t="s">
        <v>34</v>
      </c>
      <c r="Y10" s="345"/>
      <c r="Z10" s="368"/>
      <c r="AA10" s="2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12" customFormat="1" ht="72.75" customHeight="1">
      <c r="A11" s="95" t="s">
        <v>116</v>
      </c>
      <c r="B11" s="95" t="s">
        <v>192</v>
      </c>
      <c r="C11" s="96" t="s">
        <v>336</v>
      </c>
      <c r="D11" s="95" t="s">
        <v>337</v>
      </c>
      <c r="E11" s="97">
        <v>2020051290011</v>
      </c>
      <c r="F11" s="95" t="s">
        <v>409</v>
      </c>
      <c r="G11" s="98" t="s">
        <v>42</v>
      </c>
      <c r="H11" s="99">
        <v>1</v>
      </c>
      <c r="I11" s="100" t="s">
        <v>410</v>
      </c>
      <c r="J11" s="101">
        <v>0</v>
      </c>
      <c r="K11" s="101">
        <v>0</v>
      </c>
      <c r="L11" s="101">
        <v>0</v>
      </c>
      <c r="M11" s="102">
        <v>20000000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92"/>
      <c r="Z11" s="249"/>
      <c r="AA11" s="103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s="12" customFormat="1" ht="72.75" customHeight="1">
      <c r="A12" s="95" t="s">
        <v>116</v>
      </c>
      <c r="B12" s="95" t="s">
        <v>192</v>
      </c>
      <c r="C12" s="96" t="s">
        <v>340</v>
      </c>
      <c r="D12" s="95" t="s">
        <v>337</v>
      </c>
      <c r="E12" s="97">
        <v>2020051290011</v>
      </c>
      <c r="F12" s="95" t="s">
        <v>411</v>
      </c>
      <c r="G12" s="98" t="s">
        <v>42</v>
      </c>
      <c r="H12" s="99">
        <v>40</v>
      </c>
      <c r="I12" s="100" t="s">
        <v>101</v>
      </c>
      <c r="J12" s="101">
        <v>0</v>
      </c>
      <c r="K12" s="101">
        <v>0</v>
      </c>
      <c r="L12" s="101">
        <v>0</v>
      </c>
      <c r="M12" s="101">
        <v>0</v>
      </c>
      <c r="N12" s="102">
        <v>19842398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92"/>
      <c r="Z12" s="249"/>
      <c r="AA12" s="103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s="12" customFormat="1" ht="72.75" customHeight="1">
      <c r="A13" s="95" t="s">
        <v>116</v>
      </c>
      <c r="B13" s="95" t="s">
        <v>192</v>
      </c>
      <c r="C13" s="96" t="s">
        <v>193</v>
      </c>
      <c r="D13" s="95" t="s">
        <v>412</v>
      </c>
      <c r="E13" s="97">
        <v>2020051290064</v>
      </c>
      <c r="F13" s="95" t="s">
        <v>413</v>
      </c>
      <c r="G13" s="98" t="s">
        <v>42</v>
      </c>
      <c r="H13" s="99">
        <v>1</v>
      </c>
      <c r="I13" s="100" t="s">
        <v>414</v>
      </c>
      <c r="J13" s="101">
        <v>0</v>
      </c>
      <c r="K13" s="101">
        <v>0</v>
      </c>
      <c r="L13" s="101">
        <v>0</v>
      </c>
      <c r="M13" s="102">
        <v>308475999</v>
      </c>
      <c r="N13" s="102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92"/>
      <c r="Z13" s="249"/>
      <c r="AA13" s="103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s="12" customFormat="1" ht="72.75" customHeight="1">
      <c r="A14" s="95" t="s">
        <v>116</v>
      </c>
      <c r="B14" s="95" t="s">
        <v>192</v>
      </c>
      <c r="C14" s="96" t="s">
        <v>193</v>
      </c>
      <c r="D14" s="95" t="s">
        <v>412</v>
      </c>
      <c r="E14" s="97">
        <v>2020051290064</v>
      </c>
      <c r="F14" s="95" t="s">
        <v>413</v>
      </c>
      <c r="G14" s="98" t="s">
        <v>42</v>
      </c>
      <c r="H14" s="99">
        <v>1</v>
      </c>
      <c r="I14" s="100" t="s">
        <v>415</v>
      </c>
      <c r="J14" s="101">
        <v>0</v>
      </c>
      <c r="K14" s="101">
        <v>0</v>
      </c>
      <c r="L14" s="101">
        <v>0</v>
      </c>
      <c r="M14" s="101">
        <v>0</v>
      </c>
      <c r="N14" s="102">
        <v>5256797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92"/>
      <c r="Z14" s="249"/>
      <c r="AA14" s="103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s="12" customFormat="1" ht="72.75" customHeight="1">
      <c r="A15" s="95" t="s">
        <v>116</v>
      </c>
      <c r="B15" s="95" t="s">
        <v>192</v>
      </c>
      <c r="C15" s="96" t="s">
        <v>193</v>
      </c>
      <c r="D15" s="95" t="s">
        <v>412</v>
      </c>
      <c r="E15" s="97">
        <v>2020051290064</v>
      </c>
      <c r="F15" s="95" t="s">
        <v>416</v>
      </c>
      <c r="G15" s="98" t="s">
        <v>42</v>
      </c>
      <c r="H15" s="99">
        <v>1</v>
      </c>
      <c r="I15" s="100" t="s">
        <v>417</v>
      </c>
      <c r="J15" s="101">
        <v>0</v>
      </c>
      <c r="K15" s="101">
        <v>0</v>
      </c>
      <c r="L15" s="101">
        <v>0</v>
      </c>
      <c r="M15" s="101">
        <v>0</v>
      </c>
      <c r="N15" s="102">
        <v>20258667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92"/>
      <c r="Z15" s="249"/>
      <c r="AA15" s="103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s="12" customFormat="1" ht="72.75" customHeight="1">
      <c r="A16" s="95" t="s">
        <v>116</v>
      </c>
      <c r="B16" s="95" t="s">
        <v>192</v>
      </c>
      <c r="C16" s="96" t="s">
        <v>193</v>
      </c>
      <c r="D16" s="95" t="s">
        <v>412</v>
      </c>
      <c r="E16" s="104">
        <v>2020051290064</v>
      </c>
      <c r="F16" s="95" t="s">
        <v>418</v>
      </c>
      <c r="G16" s="98" t="s">
        <v>42</v>
      </c>
      <c r="H16" s="99">
        <v>1</v>
      </c>
      <c r="I16" s="100" t="s">
        <v>419</v>
      </c>
      <c r="J16" s="101">
        <v>0</v>
      </c>
      <c r="K16" s="101">
        <v>0</v>
      </c>
      <c r="L16" s="101">
        <v>0</v>
      </c>
      <c r="M16" s="101">
        <v>0</v>
      </c>
      <c r="N16" s="102">
        <v>2800000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92"/>
      <c r="Z16" s="249"/>
      <c r="AA16" s="103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s="12" customFormat="1" ht="72.75" customHeight="1">
      <c r="A17" s="95" t="s">
        <v>116</v>
      </c>
      <c r="B17" s="95" t="s">
        <v>192</v>
      </c>
      <c r="C17" s="96" t="s">
        <v>193</v>
      </c>
      <c r="D17" s="95" t="s">
        <v>412</v>
      </c>
      <c r="E17" s="104">
        <v>2020051290064</v>
      </c>
      <c r="F17" s="95" t="s">
        <v>420</v>
      </c>
      <c r="G17" s="98" t="s">
        <v>42</v>
      </c>
      <c r="H17" s="99">
        <v>1</v>
      </c>
      <c r="I17" s="100" t="s">
        <v>417</v>
      </c>
      <c r="J17" s="101">
        <v>0</v>
      </c>
      <c r="K17" s="101">
        <v>0</v>
      </c>
      <c r="L17" s="101">
        <v>0</v>
      </c>
      <c r="M17" s="101">
        <v>0</v>
      </c>
      <c r="N17" s="102">
        <v>514741333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92"/>
      <c r="Z17" s="249"/>
      <c r="AA17" s="103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s="12" customFormat="1" ht="72.75" customHeight="1">
      <c r="A18" s="95" t="s">
        <v>116</v>
      </c>
      <c r="B18" s="95" t="s">
        <v>192</v>
      </c>
      <c r="C18" s="96" t="s">
        <v>193</v>
      </c>
      <c r="D18" s="95" t="s">
        <v>412</v>
      </c>
      <c r="E18" s="104">
        <v>2020051290064</v>
      </c>
      <c r="F18" s="95" t="s">
        <v>420</v>
      </c>
      <c r="G18" s="98" t="s">
        <v>42</v>
      </c>
      <c r="H18" s="99">
        <v>1</v>
      </c>
      <c r="I18" s="100" t="s">
        <v>421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2">
        <v>70000000</v>
      </c>
      <c r="V18" s="101">
        <v>0</v>
      </c>
      <c r="W18" s="101">
        <v>0</v>
      </c>
      <c r="X18" s="101">
        <v>0</v>
      </c>
      <c r="Y18" s="192"/>
      <c r="Z18" s="249"/>
      <c r="AA18" s="10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s="12" customFormat="1" ht="72.75" customHeight="1">
      <c r="A19" s="95" t="s">
        <v>116</v>
      </c>
      <c r="B19" s="95" t="s">
        <v>192</v>
      </c>
      <c r="C19" s="96" t="s">
        <v>193</v>
      </c>
      <c r="D19" s="95" t="s">
        <v>412</v>
      </c>
      <c r="E19" s="104">
        <v>2020051290064</v>
      </c>
      <c r="F19" s="95" t="s">
        <v>420</v>
      </c>
      <c r="G19" s="98" t="s">
        <v>42</v>
      </c>
      <c r="H19" s="99">
        <v>1</v>
      </c>
      <c r="I19" s="100" t="s">
        <v>101</v>
      </c>
      <c r="J19" s="101">
        <v>0</v>
      </c>
      <c r="K19" s="101">
        <v>0</v>
      </c>
      <c r="L19" s="101">
        <v>0</v>
      </c>
      <c r="M19" s="101">
        <v>0</v>
      </c>
      <c r="N19" s="102">
        <v>48858672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92"/>
      <c r="Z19" s="249"/>
      <c r="AA19" s="103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s="12" customFormat="1" ht="72.75" customHeight="1">
      <c r="A20" s="95" t="s">
        <v>116</v>
      </c>
      <c r="B20" s="95" t="s">
        <v>192</v>
      </c>
      <c r="C20" s="96" t="s">
        <v>193</v>
      </c>
      <c r="D20" s="95" t="s">
        <v>412</v>
      </c>
      <c r="E20" s="104">
        <v>2020051290064</v>
      </c>
      <c r="F20" s="95" t="s">
        <v>420</v>
      </c>
      <c r="G20" s="98" t="s">
        <v>42</v>
      </c>
      <c r="H20" s="99">
        <v>1</v>
      </c>
      <c r="I20" s="105" t="s">
        <v>422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102">
        <v>18000000</v>
      </c>
      <c r="V20" s="101">
        <v>0</v>
      </c>
      <c r="W20" s="101">
        <v>0</v>
      </c>
      <c r="X20" s="101">
        <v>0</v>
      </c>
      <c r="Y20" s="192"/>
      <c r="Z20" s="249"/>
      <c r="AA20" s="103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</row>
    <row r="21" spans="1:70" s="12" customFormat="1" ht="72.75" customHeight="1">
      <c r="A21" s="95" t="s">
        <v>116</v>
      </c>
      <c r="B21" s="95" t="s">
        <v>192</v>
      </c>
      <c r="C21" s="96" t="s">
        <v>423</v>
      </c>
      <c r="D21" s="95" t="s">
        <v>424</v>
      </c>
      <c r="E21" s="104">
        <v>2020051290065</v>
      </c>
      <c r="F21" s="95" t="s">
        <v>425</v>
      </c>
      <c r="G21" s="98" t="s">
        <v>42</v>
      </c>
      <c r="H21" s="99">
        <v>1</v>
      </c>
      <c r="I21" s="100" t="s">
        <v>410</v>
      </c>
      <c r="J21" s="101">
        <v>0</v>
      </c>
      <c r="K21" s="101">
        <v>0</v>
      </c>
      <c r="L21" s="101">
        <v>0</v>
      </c>
      <c r="M21" s="102">
        <v>250000000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92"/>
      <c r="Z21" s="249"/>
      <c r="AA21" s="10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s="12" customFormat="1" ht="72.75" customHeight="1">
      <c r="A22" s="95" t="s">
        <v>116</v>
      </c>
      <c r="B22" s="95" t="s">
        <v>192</v>
      </c>
      <c r="C22" s="96" t="s">
        <v>423</v>
      </c>
      <c r="D22" s="95" t="s">
        <v>424</v>
      </c>
      <c r="E22" s="104">
        <v>2020051290065</v>
      </c>
      <c r="F22" s="95" t="s">
        <v>426</v>
      </c>
      <c r="G22" s="98" t="s">
        <v>42</v>
      </c>
      <c r="H22" s="99">
        <v>1</v>
      </c>
      <c r="I22" s="100" t="s">
        <v>421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1">
        <v>0</v>
      </c>
      <c r="T22" s="101">
        <v>0</v>
      </c>
      <c r="U22" s="102">
        <v>70000000</v>
      </c>
      <c r="V22" s="101">
        <v>0</v>
      </c>
      <c r="W22" s="101">
        <v>0</v>
      </c>
      <c r="X22" s="101">
        <v>0</v>
      </c>
      <c r="Y22" s="192"/>
      <c r="Z22" s="249"/>
      <c r="AA22" s="103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s="12" customFormat="1" ht="63.75">
      <c r="A23" s="95" t="s">
        <v>116</v>
      </c>
      <c r="B23" s="95" t="s">
        <v>192</v>
      </c>
      <c r="C23" s="96" t="s">
        <v>423</v>
      </c>
      <c r="D23" s="95" t="s">
        <v>424</v>
      </c>
      <c r="E23" s="104">
        <v>2020051290065</v>
      </c>
      <c r="F23" s="95" t="s">
        <v>427</v>
      </c>
      <c r="G23" s="98" t="s">
        <v>42</v>
      </c>
      <c r="H23" s="99">
        <v>1</v>
      </c>
      <c r="I23" s="100" t="s">
        <v>428</v>
      </c>
      <c r="J23" s="101">
        <v>0</v>
      </c>
      <c r="K23" s="101">
        <v>0</v>
      </c>
      <c r="L23" s="101">
        <v>0</v>
      </c>
      <c r="M23" s="101">
        <v>0</v>
      </c>
      <c r="N23" s="102">
        <v>12000000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192"/>
      <c r="Z23" s="249"/>
      <c r="AA23" s="103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s="12" customFormat="1" ht="63.75">
      <c r="A24" s="95" t="s">
        <v>116</v>
      </c>
      <c r="B24" s="95" t="s">
        <v>192</v>
      </c>
      <c r="C24" s="96" t="s">
        <v>423</v>
      </c>
      <c r="D24" s="95" t="s">
        <v>424</v>
      </c>
      <c r="E24" s="104">
        <v>2020051290065</v>
      </c>
      <c r="F24" s="95" t="s">
        <v>427</v>
      </c>
      <c r="G24" s="98" t="s">
        <v>42</v>
      </c>
      <c r="H24" s="99">
        <v>1</v>
      </c>
      <c r="I24" s="100" t="s">
        <v>429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2">
        <v>40000000</v>
      </c>
      <c r="V24" s="101">
        <v>0</v>
      </c>
      <c r="W24" s="101">
        <v>0</v>
      </c>
      <c r="X24" s="101">
        <v>0</v>
      </c>
      <c r="Y24" s="192"/>
      <c r="Z24" s="249"/>
      <c r="AA24" s="10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s="12" customFormat="1" ht="72.75" customHeight="1">
      <c r="A25" s="95" t="s">
        <v>116</v>
      </c>
      <c r="B25" s="95" t="s">
        <v>192</v>
      </c>
      <c r="C25" s="96" t="s">
        <v>423</v>
      </c>
      <c r="D25" s="95" t="s">
        <v>424</v>
      </c>
      <c r="E25" s="104">
        <v>2020051290065</v>
      </c>
      <c r="F25" s="95" t="s">
        <v>430</v>
      </c>
      <c r="G25" s="98" t="s">
        <v>42</v>
      </c>
      <c r="H25" s="99">
        <v>1</v>
      </c>
      <c r="I25" s="100" t="s">
        <v>101</v>
      </c>
      <c r="J25" s="101">
        <v>0</v>
      </c>
      <c r="K25" s="101">
        <v>0</v>
      </c>
      <c r="L25" s="101">
        <v>0</v>
      </c>
      <c r="M25" s="101">
        <v>0</v>
      </c>
      <c r="N25" s="102">
        <v>46298930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92"/>
      <c r="Z25" s="249"/>
      <c r="AA25" s="103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s="12" customFormat="1" ht="72.75" customHeight="1">
      <c r="A26" s="95" t="s">
        <v>116</v>
      </c>
      <c r="B26" s="95" t="s">
        <v>192</v>
      </c>
      <c r="C26" s="96" t="s">
        <v>423</v>
      </c>
      <c r="D26" s="95" t="s">
        <v>424</v>
      </c>
      <c r="E26" s="104">
        <v>2020051290065</v>
      </c>
      <c r="F26" s="95" t="s">
        <v>431</v>
      </c>
      <c r="G26" s="98" t="s">
        <v>42</v>
      </c>
      <c r="H26" s="106">
        <v>1</v>
      </c>
      <c r="I26" s="100" t="s">
        <v>410</v>
      </c>
      <c r="J26" s="101">
        <v>0</v>
      </c>
      <c r="K26" s="101">
        <v>0</v>
      </c>
      <c r="L26" s="101">
        <v>0</v>
      </c>
      <c r="M26" s="102">
        <v>20000000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v>0</v>
      </c>
      <c r="W26" s="101">
        <v>0</v>
      </c>
      <c r="X26" s="101">
        <v>0</v>
      </c>
      <c r="Y26" s="192"/>
      <c r="Z26" s="249"/>
      <c r="AA26" s="10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s="12" customFormat="1" ht="63.75">
      <c r="A27" s="95" t="s">
        <v>116</v>
      </c>
      <c r="B27" s="95" t="s">
        <v>192</v>
      </c>
      <c r="C27" s="96" t="s">
        <v>423</v>
      </c>
      <c r="D27" s="95" t="s">
        <v>424</v>
      </c>
      <c r="E27" s="104">
        <v>2020051290065</v>
      </c>
      <c r="F27" s="107" t="s">
        <v>432</v>
      </c>
      <c r="G27" s="98" t="s">
        <v>42</v>
      </c>
      <c r="H27" s="106">
        <v>1</v>
      </c>
      <c r="I27" s="100" t="s">
        <v>87</v>
      </c>
      <c r="J27" s="101">
        <v>0</v>
      </c>
      <c r="K27" s="101">
        <v>0</v>
      </c>
      <c r="L27" s="101">
        <v>0</v>
      </c>
      <c r="M27" s="102">
        <v>5021739</v>
      </c>
      <c r="N27" s="102">
        <v>0</v>
      </c>
      <c r="O27" s="101">
        <v>0</v>
      </c>
      <c r="P27" s="101">
        <v>0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192"/>
      <c r="Z27" s="249"/>
      <c r="AA27" s="10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s="12" customFormat="1" ht="63.75">
      <c r="A28" s="95" t="s">
        <v>116</v>
      </c>
      <c r="B28" s="95" t="s">
        <v>192</v>
      </c>
      <c r="C28" s="96" t="s">
        <v>423</v>
      </c>
      <c r="D28" s="95" t="s">
        <v>424</v>
      </c>
      <c r="E28" s="104">
        <v>2020051290065</v>
      </c>
      <c r="F28" s="107" t="s">
        <v>432</v>
      </c>
      <c r="G28" s="98" t="s">
        <v>42</v>
      </c>
      <c r="H28" s="106">
        <v>1</v>
      </c>
      <c r="I28" s="100" t="s">
        <v>100</v>
      </c>
      <c r="J28" s="101">
        <v>0</v>
      </c>
      <c r="K28" s="101">
        <v>0</v>
      </c>
      <c r="L28" s="101">
        <v>0</v>
      </c>
      <c r="M28" s="102">
        <v>11000000</v>
      </c>
      <c r="N28" s="102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92"/>
      <c r="Z28" s="249"/>
      <c r="AA28" s="103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s="12" customFormat="1" ht="72.75" customHeight="1">
      <c r="A29" s="95" t="s">
        <v>116</v>
      </c>
      <c r="B29" s="95" t="s">
        <v>192</v>
      </c>
      <c r="C29" s="96" t="s">
        <v>423</v>
      </c>
      <c r="D29" s="95" t="s">
        <v>424</v>
      </c>
      <c r="E29" s="104">
        <v>2020051290065</v>
      </c>
      <c r="F29" s="107" t="s">
        <v>432</v>
      </c>
      <c r="G29" s="98" t="s">
        <v>42</v>
      </c>
      <c r="H29" s="106">
        <v>1</v>
      </c>
      <c r="I29" s="100" t="s">
        <v>138</v>
      </c>
      <c r="J29" s="101">
        <v>0</v>
      </c>
      <c r="K29" s="101">
        <v>0</v>
      </c>
      <c r="L29" s="101">
        <v>0</v>
      </c>
      <c r="M29" s="102">
        <v>82000000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v>0</v>
      </c>
      <c r="W29" s="101">
        <v>0</v>
      </c>
      <c r="X29" s="101">
        <v>0</v>
      </c>
      <c r="Y29" s="192"/>
      <c r="Z29" s="249"/>
      <c r="AA29" s="103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s="12" customFormat="1" ht="63.75">
      <c r="A30" s="95" t="s">
        <v>116</v>
      </c>
      <c r="B30" s="95" t="s">
        <v>192</v>
      </c>
      <c r="C30" s="96" t="s">
        <v>423</v>
      </c>
      <c r="D30" s="95" t="s">
        <v>424</v>
      </c>
      <c r="E30" s="104">
        <v>2020051290065</v>
      </c>
      <c r="F30" s="107" t="s">
        <v>432</v>
      </c>
      <c r="G30" s="98" t="s">
        <v>42</v>
      </c>
      <c r="H30" s="106">
        <v>1</v>
      </c>
      <c r="I30" s="100" t="s">
        <v>153</v>
      </c>
      <c r="J30" s="101">
        <v>0</v>
      </c>
      <c r="K30" s="101">
        <v>0</v>
      </c>
      <c r="L30" s="101">
        <v>0</v>
      </c>
      <c r="M30" s="101">
        <v>0</v>
      </c>
      <c r="N30" s="102">
        <v>25000000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192"/>
      <c r="Z30" s="249"/>
      <c r="AA30" s="103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</row>
    <row r="31" spans="1:70" s="12" customFormat="1" ht="63.75">
      <c r="A31" s="95" t="s">
        <v>116</v>
      </c>
      <c r="B31" s="95" t="s">
        <v>192</v>
      </c>
      <c r="C31" s="96" t="s">
        <v>423</v>
      </c>
      <c r="D31" s="95" t="s">
        <v>424</v>
      </c>
      <c r="E31" s="104">
        <v>2020051290065</v>
      </c>
      <c r="F31" s="107" t="s">
        <v>432</v>
      </c>
      <c r="G31" s="98" t="s">
        <v>42</v>
      </c>
      <c r="H31" s="106">
        <v>1</v>
      </c>
      <c r="I31" s="100" t="s">
        <v>100</v>
      </c>
      <c r="J31" s="101">
        <v>0</v>
      </c>
      <c r="K31" s="101">
        <v>0</v>
      </c>
      <c r="L31" s="101">
        <v>0</v>
      </c>
      <c r="M31" s="102">
        <v>11000000</v>
      </c>
      <c r="N31" s="101">
        <v>0</v>
      </c>
      <c r="O31" s="101">
        <v>0</v>
      </c>
      <c r="P31" s="101">
        <v>0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v>0</v>
      </c>
      <c r="W31" s="101">
        <v>0</v>
      </c>
      <c r="X31" s="101">
        <v>0</v>
      </c>
      <c r="Y31" s="192"/>
      <c r="Z31" s="249"/>
      <c r="AA31" s="103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s="12" customFormat="1" ht="63.75">
      <c r="A32" s="95" t="s">
        <v>116</v>
      </c>
      <c r="B32" s="95" t="s">
        <v>192</v>
      </c>
      <c r="C32" s="96" t="s">
        <v>423</v>
      </c>
      <c r="D32" s="95" t="s">
        <v>424</v>
      </c>
      <c r="E32" s="104">
        <v>2020051290065</v>
      </c>
      <c r="F32" s="107" t="s">
        <v>432</v>
      </c>
      <c r="G32" s="98" t="s">
        <v>42</v>
      </c>
      <c r="H32" s="106">
        <v>1</v>
      </c>
      <c r="I32" s="100" t="s">
        <v>138</v>
      </c>
      <c r="J32" s="101">
        <v>0</v>
      </c>
      <c r="K32" s="101">
        <v>0</v>
      </c>
      <c r="L32" s="101">
        <v>0</v>
      </c>
      <c r="M32" s="102">
        <v>82000000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0</v>
      </c>
      <c r="W32" s="101">
        <v>0</v>
      </c>
      <c r="X32" s="101">
        <v>0</v>
      </c>
      <c r="Y32" s="192"/>
      <c r="Z32" s="249"/>
      <c r="AA32" s="103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s="12" customFormat="1" ht="63.75">
      <c r="A33" s="95" t="s">
        <v>116</v>
      </c>
      <c r="B33" s="95" t="s">
        <v>192</v>
      </c>
      <c r="C33" s="96" t="s">
        <v>423</v>
      </c>
      <c r="D33" s="95" t="s">
        <v>424</v>
      </c>
      <c r="E33" s="104">
        <v>2020051290065</v>
      </c>
      <c r="F33" s="107" t="s">
        <v>432</v>
      </c>
      <c r="G33" s="98" t="s">
        <v>42</v>
      </c>
      <c r="H33" s="106">
        <v>1</v>
      </c>
      <c r="I33" s="100" t="s">
        <v>153</v>
      </c>
      <c r="J33" s="101">
        <v>0</v>
      </c>
      <c r="K33" s="101">
        <v>0</v>
      </c>
      <c r="L33" s="101">
        <v>0</v>
      </c>
      <c r="M33" s="101">
        <v>0</v>
      </c>
      <c r="N33" s="102">
        <v>25000000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192"/>
      <c r="Z33" s="249"/>
      <c r="AA33" s="103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s="12" customFormat="1" ht="122.25" customHeight="1">
      <c r="A34" s="95" t="s">
        <v>116</v>
      </c>
      <c r="B34" s="95" t="s">
        <v>192</v>
      </c>
      <c r="C34" s="96" t="s">
        <v>343</v>
      </c>
      <c r="D34" s="95" t="s">
        <v>377</v>
      </c>
      <c r="E34" s="104">
        <v>2020051290007</v>
      </c>
      <c r="F34" s="95" t="s">
        <v>433</v>
      </c>
      <c r="G34" s="98" t="s">
        <v>39</v>
      </c>
      <c r="H34" s="106">
        <v>1</v>
      </c>
      <c r="I34" s="100" t="s">
        <v>410</v>
      </c>
      <c r="J34" s="101">
        <v>0</v>
      </c>
      <c r="K34" s="101">
        <v>0</v>
      </c>
      <c r="L34" s="101">
        <v>0</v>
      </c>
      <c r="M34" s="102">
        <v>20000000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192"/>
      <c r="Z34" s="249"/>
      <c r="AA34" s="103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s="12" customFormat="1" ht="117" customHeight="1">
      <c r="A35" s="95" t="s">
        <v>116</v>
      </c>
      <c r="B35" s="95" t="s">
        <v>345</v>
      </c>
      <c r="C35" s="96" t="s">
        <v>346</v>
      </c>
      <c r="D35" s="95" t="s">
        <v>434</v>
      </c>
      <c r="E35" s="104">
        <v>2020051290066</v>
      </c>
      <c r="F35" s="95" t="s">
        <v>435</v>
      </c>
      <c r="G35" s="98" t="s">
        <v>42</v>
      </c>
      <c r="H35" s="106">
        <v>1</v>
      </c>
      <c r="I35" s="108" t="s">
        <v>436</v>
      </c>
      <c r="J35" s="101">
        <v>0</v>
      </c>
      <c r="K35" s="101">
        <v>0</v>
      </c>
      <c r="L35" s="101">
        <v>0</v>
      </c>
      <c r="M35" s="101">
        <v>0</v>
      </c>
      <c r="N35" s="102">
        <v>15000000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192"/>
      <c r="Z35" s="249"/>
      <c r="AA35" s="103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  <row r="36" spans="1:70" s="12" customFormat="1" ht="121.5" customHeight="1">
      <c r="A36" s="95" t="s">
        <v>116</v>
      </c>
      <c r="B36" s="95" t="s">
        <v>345</v>
      </c>
      <c r="C36" s="96" t="s">
        <v>346</v>
      </c>
      <c r="D36" s="95" t="s">
        <v>434</v>
      </c>
      <c r="E36" s="104">
        <v>2020051290066</v>
      </c>
      <c r="F36" s="95" t="s">
        <v>435</v>
      </c>
      <c r="G36" s="98" t="s">
        <v>42</v>
      </c>
      <c r="H36" s="106">
        <v>1</v>
      </c>
      <c r="I36" s="108" t="s">
        <v>437</v>
      </c>
      <c r="J36" s="101">
        <v>0</v>
      </c>
      <c r="K36" s="101">
        <v>0</v>
      </c>
      <c r="L36" s="101">
        <v>0</v>
      </c>
      <c r="M36" s="101">
        <v>0</v>
      </c>
      <c r="N36" s="102">
        <v>909091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v>0</v>
      </c>
      <c r="W36" s="101">
        <v>0</v>
      </c>
      <c r="X36" s="101">
        <v>0</v>
      </c>
      <c r="Y36" s="192"/>
      <c r="Z36" s="249"/>
      <c r="AA36" s="103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</row>
    <row r="37" spans="1:70" s="12" customFormat="1" ht="113.25" customHeight="1">
      <c r="A37" s="95" t="s">
        <v>116</v>
      </c>
      <c r="B37" s="95" t="s">
        <v>345</v>
      </c>
      <c r="C37" s="96" t="s">
        <v>346</v>
      </c>
      <c r="D37" s="95" t="s">
        <v>434</v>
      </c>
      <c r="E37" s="104">
        <v>2020051290066</v>
      </c>
      <c r="F37" s="95" t="s">
        <v>435</v>
      </c>
      <c r="G37" s="98" t="s">
        <v>42</v>
      </c>
      <c r="H37" s="106">
        <v>1</v>
      </c>
      <c r="I37" s="108" t="s">
        <v>74</v>
      </c>
      <c r="J37" s="101">
        <v>0</v>
      </c>
      <c r="K37" s="101">
        <v>0</v>
      </c>
      <c r="L37" s="101">
        <v>0</v>
      </c>
      <c r="M37" s="101">
        <v>0</v>
      </c>
      <c r="N37" s="102">
        <v>2727272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v>0</v>
      </c>
      <c r="W37" s="101">
        <v>0</v>
      </c>
      <c r="X37" s="101">
        <v>0</v>
      </c>
      <c r="Y37" s="192"/>
      <c r="Z37" s="249"/>
      <c r="AA37" s="10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</row>
    <row r="38" spans="1:70" s="12" customFormat="1" ht="114.75" customHeight="1">
      <c r="A38" s="95" t="s">
        <v>116</v>
      </c>
      <c r="B38" s="95" t="s">
        <v>345</v>
      </c>
      <c r="C38" s="96" t="s">
        <v>346</v>
      </c>
      <c r="D38" s="95" t="s">
        <v>434</v>
      </c>
      <c r="E38" s="104">
        <v>2020051290066</v>
      </c>
      <c r="F38" s="95" t="s">
        <v>435</v>
      </c>
      <c r="G38" s="98" t="s">
        <v>42</v>
      </c>
      <c r="H38" s="106">
        <v>1</v>
      </c>
      <c r="I38" s="100" t="s">
        <v>122</v>
      </c>
      <c r="J38" s="101">
        <v>0</v>
      </c>
      <c r="K38" s="101">
        <v>0</v>
      </c>
      <c r="L38" s="101">
        <v>0</v>
      </c>
      <c r="M38" s="101">
        <v>0</v>
      </c>
      <c r="N38" s="102">
        <v>3454545</v>
      </c>
      <c r="O38" s="101">
        <v>0</v>
      </c>
      <c r="P38" s="101">
        <v>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v>0</v>
      </c>
      <c r="W38" s="101">
        <v>0</v>
      </c>
      <c r="X38" s="101">
        <v>0</v>
      </c>
      <c r="Y38" s="192"/>
      <c r="Z38" s="249"/>
      <c r="AA38" s="10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</row>
    <row r="39" spans="1:70" s="12" customFormat="1" ht="140.25" customHeight="1">
      <c r="A39" s="95" t="s">
        <v>116</v>
      </c>
      <c r="B39" s="95" t="s">
        <v>345</v>
      </c>
      <c r="C39" s="96" t="s">
        <v>346</v>
      </c>
      <c r="D39" s="95" t="s">
        <v>434</v>
      </c>
      <c r="E39" s="104">
        <v>2020051290066</v>
      </c>
      <c r="F39" s="95" t="s">
        <v>438</v>
      </c>
      <c r="G39" s="98" t="s">
        <v>42</v>
      </c>
      <c r="H39" s="106">
        <v>1</v>
      </c>
      <c r="I39" s="100" t="s">
        <v>94</v>
      </c>
      <c r="J39" s="101">
        <v>0</v>
      </c>
      <c r="K39" s="101">
        <v>0</v>
      </c>
      <c r="L39" s="101">
        <v>0</v>
      </c>
      <c r="M39" s="101">
        <v>0</v>
      </c>
      <c r="N39" s="102">
        <v>10833333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v>0</v>
      </c>
      <c r="W39" s="101">
        <v>0</v>
      </c>
      <c r="X39" s="101">
        <v>0</v>
      </c>
      <c r="Y39" s="192"/>
      <c r="Z39" s="249"/>
      <c r="AA39" s="10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 s="12" customFormat="1" ht="147" customHeight="1">
      <c r="A40" s="95" t="s">
        <v>116</v>
      </c>
      <c r="B40" s="95" t="s">
        <v>345</v>
      </c>
      <c r="C40" s="96" t="s">
        <v>346</v>
      </c>
      <c r="D40" s="95" t="s">
        <v>434</v>
      </c>
      <c r="E40" s="104">
        <v>2020051290066</v>
      </c>
      <c r="F40" s="95" t="s">
        <v>438</v>
      </c>
      <c r="G40" s="98" t="s">
        <v>42</v>
      </c>
      <c r="H40" s="106">
        <v>1</v>
      </c>
      <c r="I40" s="100" t="s">
        <v>436</v>
      </c>
      <c r="J40" s="101">
        <v>0</v>
      </c>
      <c r="K40" s="101">
        <v>0</v>
      </c>
      <c r="L40" s="101">
        <v>0</v>
      </c>
      <c r="M40" s="101">
        <v>0</v>
      </c>
      <c r="N40" s="102">
        <v>5000000</v>
      </c>
      <c r="O40" s="101">
        <v>0</v>
      </c>
      <c r="P40" s="101">
        <v>0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v>0</v>
      </c>
      <c r="W40" s="101">
        <v>0</v>
      </c>
      <c r="X40" s="101">
        <v>0</v>
      </c>
      <c r="Y40" s="192"/>
      <c r="Z40" s="249"/>
      <c r="AA40" s="103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</row>
    <row r="41" spans="1:70" s="12" customFormat="1" ht="72.75" customHeight="1">
      <c r="A41" s="95" t="s">
        <v>116</v>
      </c>
      <c r="B41" s="95" t="s">
        <v>345</v>
      </c>
      <c r="C41" s="96" t="s">
        <v>439</v>
      </c>
      <c r="D41" s="95" t="s">
        <v>440</v>
      </c>
      <c r="E41" s="104">
        <v>2020051290071</v>
      </c>
      <c r="F41" s="95" t="s">
        <v>441</v>
      </c>
      <c r="G41" s="98" t="s">
        <v>42</v>
      </c>
      <c r="H41" s="106">
        <v>1</v>
      </c>
      <c r="I41" s="100" t="s">
        <v>442</v>
      </c>
      <c r="J41" s="101">
        <v>0</v>
      </c>
      <c r="K41" s="101">
        <v>0</v>
      </c>
      <c r="L41" s="101">
        <v>0</v>
      </c>
      <c r="M41" s="101">
        <v>0</v>
      </c>
      <c r="N41" s="102">
        <v>476500000</v>
      </c>
      <c r="O41" s="101">
        <v>0</v>
      </c>
      <c r="P41" s="101">
        <v>0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v>0</v>
      </c>
      <c r="W41" s="101">
        <v>0</v>
      </c>
      <c r="X41" s="101">
        <v>0</v>
      </c>
      <c r="Y41" s="192"/>
      <c r="Z41" s="249"/>
      <c r="AA41" s="10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</row>
    <row r="42" spans="1:70" s="12" customFormat="1" ht="63.75">
      <c r="A42" s="95" t="s">
        <v>116</v>
      </c>
      <c r="B42" s="95" t="s">
        <v>345</v>
      </c>
      <c r="C42" s="96" t="s">
        <v>439</v>
      </c>
      <c r="D42" s="95" t="s">
        <v>440</v>
      </c>
      <c r="E42" s="104">
        <v>2020051290071</v>
      </c>
      <c r="F42" s="95" t="s">
        <v>443</v>
      </c>
      <c r="G42" s="98" t="s">
        <v>42</v>
      </c>
      <c r="H42" s="106">
        <v>1</v>
      </c>
      <c r="I42" s="108" t="s">
        <v>436</v>
      </c>
      <c r="J42" s="101">
        <v>0</v>
      </c>
      <c r="K42" s="101">
        <v>0</v>
      </c>
      <c r="L42" s="101">
        <v>0</v>
      </c>
      <c r="M42" s="101">
        <v>0</v>
      </c>
      <c r="N42" s="102">
        <v>15000000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192"/>
      <c r="Z42" s="249"/>
      <c r="AA42" s="103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 s="12" customFormat="1" ht="63.75">
      <c r="A43" s="95" t="s">
        <v>116</v>
      </c>
      <c r="B43" s="95" t="s">
        <v>345</v>
      </c>
      <c r="C43" s="96" t="s">
        <v>439</v>
      </c>
      <c r="D43" s="95" t="s">
        <v>440</v>
      </c>
      <c r="E43" s="104">
        <v>2020051290071</v>
      </c>
      <c r="F43" s="95" t="s">
        <v>443</v>
      </c>
      <c r="G43" s="98" t="s">
        <v>42</v>
      </c>
      <c r="H43" s="106">
        <v>1</v>
      </c>
      <c r="I43" s="108" t="s">
        <v>437</v>
      </c>
      <c r="J43" s="101">
        <v>0</v>
      </c>
      <c r="K43" s="101">
        <v>0</v>
      </c>
      <c r="L43" s="101">
        <v>0</v>
      </c>
      <c r="M43" s="101">
        <v>0</v>
      </c>
      <c r="N43" s="102">
        <v>909091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0</v>
      </c>
      <c r="W43" s="101">
        <v>0</v>
      </c>
      <c r="X43" s="101">
        <v>0</v>
      </c>
      <c r="Y43" s="192"/>
      <c r="Z43" s="249"/>
      <c r="AA43" s="10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</row>
    <row r="44" spans="1:70" s="12" customFormat="1" ht="63.75">
      <c r="A44" s="95" t="s">
        <v>116</v>
      </c>
      <c r="B44" s="95" t="s">
        <v>345</v>
      </c>
      <c r="C44" s="96" t="s">
        <v>439</v>
      </c>
      <c r="D44" s="95" t="s">
        <v>440</v>
      </c>
      <c r="E44" s="104">
        <v>2020051290071</v>
      </c>
      <c r="F44" s="95" t="s">
        <v>443</v>
      </c>
      <c r="G44" s="98" t="s">
        <v>42</v>
      </c>
      <c r="H44" s="106">
        <v>1</v>
      </c>
      <c r="I44" s="108" t="s">
        <v>74</v>
      </c>
      <c r="J44" s="101">
        <v>0</v>
      </c>
      <c r="K44" s="101">
        <v>0</v>
      </c>
      <c r="L44" s="101">
        <v>0</v>
      </c>
      <c r="M44" s="101">
        <v>0</v>
      </c>
      <c r="N44" s="102">
        <v>2727272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v>0</v>
      </c>
      <c r="W44" s="101">
        <v>0</v>
      </c>
      <c r="X44" s="101">
        <v>0</v>
      </c>
      <c r="Y44" s="192"/>
      <c r="Z44" s="249"/>
      <c r="AA44" s="103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</row>
    <row r="45" spans="1:70" s="12" customFormat="1" ht="63.75">
      <c r="A45" s="95" t="s">
        <v>116</v>
      </c>
      <c r="B45" s="95" t="s">
        <v>345</v>
      </c>
      <c r="C45" s="96" t="s">
        <v>439</v>
      </c>
      <c r="D45" s="95" t="s">
        <v>440</v>
      </c>
      <c r="E45" s="104">
        <v>2020051290071</v>
      </c>
      <c r="F45" s="95" t="s">
        <v>443</v>
      </c>
      <c r="G45" s="98" t="s">
        <v>42</v>
      </c>
      <c r="H45" s="106">
        <v>1</v>
      </c>
      <c r="I45" s="100" t="s">
        <v>122</v>
      </c>
      <c r="J45" s="101">
        <v>0</v>
      </c>
      <c r="K45" s="101">
        <v>0</v>
      </c>
      <c r="L45" s="101">
        <v>0</v>
      </c>
      <c r="M45" s="101">
        <v>0</v>
      </c>
      <c r="N45" s="102">
        <v>3454545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192"/>
      <c r="Z45" s="249"/>
      <c r="AA45" s="103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</row>
    <row r="46" spans="1:70" s="12" customFormat="1" ht="63.75">
      <c r="A46" s="95" t="s">
        <v>116</v>
      </c>
      <c r="B46" s="95" t="s">
        <v>345</v>
      </c>
      <c r="C46" s="96" t="s">
        <v>439</v>
      </c>
      <c r="D46" s="95" t="s">
        <v>440</v>
      </c>
      <c r="E46" s="104">
        <v>2020051290071</v>
      </c>
      <c r="F46" s="95" t="s">
        <v>443</v>
      </c>
      <c r="G46" s="98" t="s">
        <v>42</v>
      </c>
      <c r="H46" s="106">
        <v>1</v>
      </c>
      <c r="I46" s="100" t="s">
        <v>71</v>
      </c>
      <c r="J46" s="101">
        <v>0</v>
      </c>
      <c r="K46" s="101">
        <v>0</v>
      </c>
      <c r="L46" s="101">
        <v>0</v>
      </c>
      <c r="M46" s="101">
        <v>0</v>
      </c>
      <c r="N46" s="102">
        <v>9314000</v>
      </c>
      <c r="O46" s="101">
        <v>0</v>
      </c>
      <c r="P46" s="101">
        <v>0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v>0</v>
      </c>
      <c r="W46" s="101">
        <v>0</v>
      </c>
      <c r="X46" s="101">
        <v>0</v>
      </c>
      <c r="Y46" s="192"/>
      <c r="Z46" s="249"/>
      <c r="AA46" s="103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</row>
    <row r="47" spans="1:70" s="12" customFormat="1" ht="76.5">
      <c r="A47" s="95" t="s">
        <v>116</v>
      </c>
      <c r="B47" s="95" t="s">
        <v>345</v>
      </c>
      <c r="C47" s="96" t="s">
        <v>439</v>
      </c>
      <c r="D47" s="95" t="s">
        <v>440</v>
      </c>
      <c r="E47" s="104">
        <v>2020051290071</v>
      </c>
      <c r="F47" s="95" t="s">
        <v>444</v>
      </c>
      <c r="G47" s="98" t="s">
        <v>42</v>
      </c>
      <c r="H47" s="99">
        <v>1</v>
      </c>
      <c r="I47" s="100" t="s">
        <v>410</v>
      </c>
      <c r="J47" s="101">
        <v>0</v>
      </c>
      <c r="K47" s="101">
        <v>0</v>
      </c>
      <c r="L47" s="101">
        <v>0</v>
      </c>
      <c r="M47" s="102">
        <v>20000000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v>0</v>
      </c>
      <c r="W47" s="101">
        <v>0</v>
      </c>
      <c r="X47" s="101">
        <v>0</v>
      </c>
      <c r="Y47" s="192"/>
      <c r="Z47" s="249"/>
      <c r="AA47" s="103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</row>
    <row r="48" spans="1:70" s="12" customFormat="1" ht="63.75">
      <c r="A48" s="109" t="s">
        <v>116</v>
      </c>
      <c r="B48" s="110" t="s">
        <v>345</v>
      </c>
      <c r="C48" s="110" t="s">
        <v>445</v>
      </c>
      <c r="D48" s="110" t="s">
        <v>98</v>
      </c>
      <c r="E48" s="104">
        <v>2020051290050</v>
      </c>
      <c r="F48" s="110" t="s">
        <v>446</v>
      </c>
      <c r="G48" s="109" t="s">
        <v>290</v>
      </c>
      <c r="H48" s="109">
        <v>1</v>
      </c>
      <c r="I48" s="108" t="s">
        <v>436</v>
      </c>
      <c r="J48" s="101">
        <v>0</v>
      </c>
      <c r="K48" s="101">
        <v>0</v>
      </c>
      <c r="L48" s="101">
        <v>0</v>
      </c>
      <c r="M48" s="101">
        <v>0</v>
      </c>
      <c r="N48" s="102">
        <v>15000000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v>0</v>
      </c>
      <c r="W48" s="101">
        <v>0</v>
      </c>
      <c r="X48" s="101">
        <v>0</v>
      </c>
      <c r="Y48" s="192"/>
      <c r="Z48" s="249"/>
      <c r="AA48" s="103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</row>
    <row r="49" spans="1:70" s="12" customFormat="1" ht="63.75">
      <c r="A49" s="109" t="s">
        <v>116</v>
      </c>
      <c r="B49" s="110" t="s">
        <v>345</v>
      </c>
      <c r="C49" s="110" t="s">
        <v>445</v>
      </c>
      <c r="D49" s="110" t="s">
        <v>98</v>
      </c>
      <c r="E49" s="104">
        <v>2020051290050</v>
      </c>
      <c r="F49" s="110" t="s">
        <v>446</v>
      </c>
      <c r="G49" s="109" t="s">
        <v>290</v>
      </c>
      <c r="H49" s="109">
        <v>1</v>
      </c>
      <c r="I49" s="108" t="s">
        <v>437</v>
      </c>
      <c r="J49" s="101">
        <v>0</v>
      </c>
      <c r="K49" s="101">
        <v>0</v>
      </c>
      <c r="L49" s="101">
        <v>0</v>
      </c>
      <c r="M49" s="101">
        <v>0</v>
      </c>
      <c r="N49" s="102">
        <v>909091</v>
      </c>
      <c r="O49" s="101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v>0</v>
      </c>
      <c r="W49" s="101">
        <v>0</v>
      </c>
      <c r="X49" s="101">
        <v>0</v>
      </c>
      <c r="Y49" s="192"/>
      <c r="Z49" s="249"/>
      <c r="AA49" s="103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</row>
    <row r="50" spans="1:70" s="12" customFormat="1" ht="63.75">
      <c r="A50" s="109" t="s">
        <v>116</v>
      </c>
      <c r="B50" s="110" t="s">
        <v>345</v>
      </c>
      <c r="C50" s="110" t="s">
        <v>445</v>
      </c>
      <c r="D50" s="110" t="s">
        <v>98</v>
      </c>
      <c r="E50" s="104">
        <v>2020051290050</v>
      </c>
      <c r="F50" s="110" t="s">
        <v>446</v>
      </c>
      <c r="G50" s="109" t="s">
        <v>290</v>
      </c>
      <c r="H50" s="109">
        <v>1</v>
      </c>
      <c r="I50" s="108" t="s">
        <v>74</v>
      </c>
      <c r="J50" s="101">
        <v>0</v>
      </c>
      <c r="K50" s="101">
        <v>0</v>
      </c>
      <c r="L50" s="101">
        <v>0</v>
      </c>
      <c r="M50" s="101">
        <v>0</v>
      </c>
      <c r="N50" s="102">
        <v>2727272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v>0</v>
      </c>
      <c r="W50" s="101">
        <v>0</v>
      </c>
      <c r="X50" s="101">
        <v>0</v>
      </c>
      <c r="Y50" s="192"/>
      <c r="Z50" s="249"/>
      <c r="AA50" s="103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</row>
    <row r="51" spans="1:70" s="12" customFormat="1" ht="63.75">
      <c r="A51" s="109" t="s">
        <v>116</v>
      </c>
      <c r="B51" s="110" t="s">
        <v>345</v>
      </c>
      <c r="C51" s="110" t="s">
        <v>445</v>
      </c>
      <c r="D51" s="110" t="s">
        <v>98</v>
      </c>
      <c r="E51" s="104">
        <v>2020051290050</v>
      </c>
      <c r="F51" s="110" t="s">
        <v>446</v>
      </c>
      <c r="G51" s="109" t="s">
        <v>290</v>
      </c>
      <c r="H51" s="109">
        <v>1</v>
      </c>
      <c r="I51" s="100" t="s">
        <v>122</v>
      </c>
      <c r="J51" s="101">
        <v>0</v>
      </c>
      <c r="K51" s="101">
        <v>0</v>
      </c>
      <c r="L51" s="101">
        <v>0</v>
      </c>
      <c r="M51" s="101">
        <v>0</v>
      </c>
      <c r="N51" s="102">
        <v>3454545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v>0</v>
      </c>
      <c r="W51" s="101">
        <v>0</v>
      </c>
      <c r="X51" s="101">
        <v>0</v>
      </c>
      <c r="Y51" s="192"/>
      <c r="Z51" s="249"/>
      <c r="AA51" s="103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</row>
    <row r="52" spans="1:70" s="12" customFormat="1" ht="63.75">
      <c r="A52" s="95" t="s">
        <v>116</v>
      </c>
      <c r="B52" s="95" t="s">
        <v>345</v>
      </c>
      <c r="C52" s="96" t="s">
        <v>439</v>
      </c>
      <c r="D52" s="95" t="s">
        <v>440</v>
      </c>
      <c r="E52" s="104">
        <v>2020051290071</v>
      </c>
      <c r="F52" s="95" t="s">
        <v>447</v>
      </c>
      <c r="G52" s="98" t="s">
        <v>42</v>
      </c>
      <c r="H52" s="99">
        <v>1</v>
      </c>
      <c r="I52" s="100" t="s">
        <v>410</v>
      </c>
      <c r="J52" s="101">
        <v>0</v>
      </c>
      <c r="K52" s="101">
        <v>0</v>
      </c>
      <c r="L52" s="101">
        <v>0</v>
      </c>
      <c r="M52" s="102">
        <v>90000000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v>0</v>
      </c>
      <c r="W52" s="101">
        <v>0</v>
      </c>
      <c r="X52" s="101">
        <v>0</v>
      </c>
      <c r="Y52" s="192"/>
      <c r="Z52" s="249"/>
      <c r="AA52" s="103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</row>
    <row r="53" spans="1:70" s="12" customFormat="1" ht="51">
      <c r="A53" s="95" t="s">
        <v>116</v>
      </c>
      <c r="B53" s="95" t="s">
        <v>345</v>
      </c>
      <c r="C53" s="96" t="s">
        <v>439</v>
      </c>
      <c r="D53" s="95" t="s">
        <v>440</v>
      </c>
      <c r="E53" s="104">
        <v>2020051290071</v>
      </c>
      <c r="F53" s="95" t="s">
        <v>448</v>
      </c>
      <c r="G53" s="98" t="s">
        <v>42</v>
      </c>
      <c r="H53" s="106">
        <v>1</v>
      </c>
      <c r="I53" s="100" t="s">
        <v>410</v>
      </c>
      <c r="J53" s="101">
        <v>0</v>
      </c>
      <c r="K53" s="101">
        <v>0</v>
      </c>
      <c r="L53" s="101">
        <v>0</v>
      </c>
      <c r="M53" s="102">
        <v>18000000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v>0</v>
      </c>
      <c r="W53" s="101">
        <v>0</v>
      </c>
      <c r="X53" s="101">
        <v>0</v>
      </c>
      <c r="Y53" s="192"/>
      <c r="Z53" s="249"/>
      <c r="AA53" s="103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</row>
    <row r="54" spans="1:70" s="12" customFormat="1" ht="51">
      <c r="A54" s="95" t="s">
        <v>116</v>
      </c>
      <c r="B54" s="95" t="s">
        <v>345</v>
      </c>
      <c r="C54" s="96" t="s">
        <v>439</v>
      </c>
      <c r="D54" s="95" t="s">
        <v>440</v>
      </c>
      <c r="E54" s="104">
        <v>2020051290071</v>
      </c>
      <c r="F54" s="95" t="s">
        <v>449</v>
      </c>
      <c r="G54" s="98" t="s">
        <v>42</v>
      </c>
      <c r="H54" s="106">
        <v>1</v>
      </c>
      <c r="I54" s="108" t="s">
        <v>436</v>
      </c>
      <c r="J54" s="101">
        <v>0</v>
      </c>
      <c r="K54" s="101">
        <v>0</v>
      </c>
      <c r="L54" s="101">
        <v>0</v>
      </c>
      <c r="M54" s="101">
        <v>0</v>
      </c>
      <c r="N54" s="102">
        <v>15000000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v>0</v>
      </c>
      <c r="W54" s="101">
        <v>0</v>
      </c>
      <c r="X54" s="101">
        <v>0</v>
      </c>
      <c r="Y54" s="192"/>
      <c r="Z54" s="249"/>
      <c r="AA54" s="103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</row>
    <row r="55" spans="1:70" s="12" customFormat="1" ht="51">
      <c r="A55" s="95" t="s">
        <v>116</v>
      </c>
      <c r="B55" s="95" t="s">
        <v>345</v>
      </c>
      <c r="C55" s="96" t="s">
        <v>439</v>
      </c>
      <c r="D55" s="95" t="s">
        <v>440</v>
      </c>
      <c r="E55" s="104">
        <v>2020051290071</v>
      </c>
      <c r="F55" s="95" t="s">
        <v>449</v>
      </c>
      <c r="G55" s="98" t="s">
        <v>42</v>
      </c>
      <c r="H55" s="106">
        <v>1</v>
      </c>
      <c r="I55" s="108" t="s">
        <v>437</v>
      </c>
      <c r="J55" s="101">
        <v>0</v>
      </c>
      <c r="K55" s="101">
        <v>0</v>
      </c>
      <c r="L55" s="101">
        <v>0</v>
      </c>
      <c r="M55" s="101">
        <v>0</v>
      </c>
      <c r="N55" s="102">
        <v>909091</v>
      </c>
      <c r="O55" s="101">
        <v>0</v>
      </c>
      <c r="P55" s="101">
        <v>0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v>0</v>
      </c>
      <c r="W55" s="101">
        <v>0</v>
      </c>
      <c r="X55" s="101">
        <v>0</v>
      </c>
      <c r="Y55" s="192"/>
      <c r="Z55" s="249"/>
      <c r="AA55" s="103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</row>
    <row r="56" spans="1:70" s="12" customFormat="1" ht="51">
      <c r="A56" s="95" t="s">
        <v>116</v>
      </c>
      <c r="B56" s="95" t="s">
        <v>345</v>
      </c>
      <c r="C56" s="96" t="s">
        <v>439</v>
      </c>
      <c r="D56" s="95" t="s">
        <v>440</v>
      </c>
      <c r="E56" s="104">
        <v>2020051290071</v>
      </c>
      <c r="F56" s="95" t="s">
        <v>449</v>
      </c>
      <c r="G56" s="98" t="s">
        <v>42</v>
      </c>
      <c r="H56" s="106">
        <v>1</v>
      </c>
      <c r="I56" s="108" t="s">
        <v>74</v>
      </c>
      <c r="J56" s="101">
        <v>0</v>
      </c>
      <c r="K56" s="101">
        <v>0</v>
      </c>
      <c r="L56" s="101">
        <v>0</v>
      </c>
      <c r="M56" s="101">
        <v>0</v>
      </c>
      <c r="N56" s="102">
        <v>2727272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192"/>
      <c r="Z56" s="249"/>
      <c r="AA56" s="103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s="12" customFormat="1" ht="51">
      <c r="A57" s="95" t="s">
        <v>116</v>
      </c>
      <c r="B57" s="95" t="s">
        <v>345</v>
      </c>
      <c r="C57" s="96" t="s">
        <v>439</v>
      </c>
      <c r="D57" s="95" t="s">
        <v>440</v>
      </c>
      <c r="E57" s="104">
        <v>2020051290071</v>
      </c>
      <c r="F57" s="95" t="s">
        <v>449</v>
      </c>
      <c r="G57" s="98" t="s">
        <v>42</v>
      </c>
      <c r="H57" s="106">
        <v>1</v>
      </c>
      <c r="I57" s="100" t="s">
        <v>122</v>
      </c>
      <c r="J57" s="101">
        <v>0</v>
      </c>
      <c r="K57" s="101">
        <v>0</v>
      </c>
      <c r="L57" s="101">
        <v>0</v>
      </c>
      <c r="M57" s="101">
        <v>0</v>
      </c>
      <c r="N57" s="102">
        <v>3454545</v>
      </c>
      <c r="O57" s="101">
        <v>0</v>
      </c>
      <c r="P57" s="101">
        <v>0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v>0</v>
      </c>
      <c r="W57" s="101">
        <v>0</v>
      </c>
      <c r="X57" s="101">
        <v>0</v>
      </c>
      <c r="Y57" s="192"/>
      <c r="Z57" s="249"/>
      <c r="AA57" s="103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</row>
    <row r="58" spans="1:70" s="12" customFormat="1" ht="63.75">
      <c r="A58" s="95" t="s">
        <v>116</v>
      </c>
      <c r="B58" s="95" t="s">
        <v>345</v>
      </c>
      <c r="C58" s="96" t="s">
        <v>450</v>
      </c>
      <c r="D58" s="95" t="s">
        <v>451</v>
      </c>
      <c r="E58" s="104">
        <v>2020051290063</v>
      </c>
      <c r="F58" s="95" t="s">
        <v>452</v>
      </c>
      <c r="G58" s="98" t="s">
        <v>42</v>
      </c>
      <c r="H58" s="106">
        <v>1</v>
      </c>
      <c r="I58" s="100" t="s">
        <v>442</v>
      </c>
      <c r="J58" s="101">
        <v>0</v>
      </c>
      <c r="K58" s="101">
        <v>0</v>
      </c>
      <c r="L58" s="101">
        <v>0</v>
      </c>
      <c r="M58" s="101">
        <v>0</v>
      </c>
      <c r="N58" s="102">
        <v>476500000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v>0</v>
      </c>
      <c r="W58" s="101">
        <v>0</v>
      </c>
      <c r="X58" s="101">
        <v>0</v>
      </c>
      <c r="Y58" s="192"/>
      <c r="Z58" s="249"/>
      <c r="AA58" s="103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</row>
    <row r="59" spans="1:70" s="12" customFormat="1" ht="38.25">
      <c r="A59" s="95" t="s">
        <v>116</v>
      </c>
      <c r="B59" s="95" t="s">
        <v>345</v>
      </c>
      <c r="C59" s="96" t="s">
        <v>450</v>
      </c>
      <c r="D59" s="95" t="s">
        <v>451</v>
      </c>
      <c r="E59" s="104">
        <v>2020051290063</v>
      </c>
      <c r="F59" s="95" t="s">
        <v>453</v>
      </c>
      <c r="G59" s="98" t="s">
        <v>42</v>
      </c>
      <c r="H59" s="106">
        <v>1</v>
      </c>
      <c r="I59" s="108" t="s">
        <v>436</v>
      </c>
      <c r="J59" s="101">
        <v>0</v>
      </c>
      <c r="K59" s="101">
        <v>0</v>
      </c>
      <c r="L59" s="101">
        <v>0</v>
      </c>
      <c r="M59" s="101">
        <v>0</v>
      </c>
      <c r="N59" s="102">
        <v>15000000</v>
      </c>
      <c r="O59" s="101">
        <v>0</v>
      </c>
      <c r="P59" s="101">
        <v>0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v>0</v>
      </c>
      <c r="W59" s="101">
        <v>0</v>
      </c>
      <c r="X59" s="101">
        <v>0</v>
      </c>
      <c r="Y59" s="192"/>
      <c r="Z59" s="249"/>
      <c r="AA59" s="103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</row>
    <row r="60" spans="1:70" s="12" customFormat="1" ht="38.25">
      <c r="A60" s="95" t="s">
        <v>116</v>
      </c>
      <c r="B60" s="95" t="s">
        <v>345</v>
      </c>
      <c r="C60" s="96" t="s">
        <v>450</v>
      </c>
      <c r="D60" s="95" t="s">
        <v>451</v>
      </c>
      <c r="E60" s="104">
        <v>2020051290063</v>
      </c>
      <c r="F60" s="95" t="s">
        <v>453</v>
      </c>
      <c r="G60" s="98" t="s">
        <v>42</v>
      </c>
      <c r="H60" s="106">
        <v>1</v>
      </c>
      <c r="I60" s="108" t="s">
        <v>437</v>
      </c>
      <c r="J60" s="101">
        <v>0</v>
      </c>
      <c r="K60" s="101">
        <v>0</v>
      </c>
      <c r="L60" s="101">
        <v>0</v>
      </c>
      <c r="M60" s="101">
        <v>0</v>
      </c>
      <c r="N60" s="102">
        <v>909091</v>
      </c>
      <c r="O60" s="101">
        <v>0</v>
      </c>
      <c r="P60" s="101">
        <v>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v>0</v>
      </c>
      <c r="W60" s="101">
        <v>0</v>
      </c>
      <c r="X60" s="101">
        <v>0</v>
      </c>
      <c r="Y60" s="192"/>
      <c r="Z60" s="249"/>
      <c r="AA60" s="103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</row>
    <row r="61" spans="1:70" s="12" customFormat="1" ht="38.25">
      <c r="A61" s="95" t="s">
        <v>116</v>
      </c>
      <c r="B61" s="95" t="s">
        <v>345</v>
      </c>
      <c r="C61" s="96" t="s">
        <v>450</v>
      </c>
      <c r="D61" s="95" t="s">
        <v>451</v>
      </c>
      <c r="E61" s="104">
        <v>2020051290063</v>
      </c>
      <c r="F61" s="95" t="s">
        <v>453</v>
      </c>
      <c r="G61" s="98" t="s">
        <v>42</v>
      </c>
      <c r="H61" s="106">
        <v>1</v>
      </c>
      <c r="I61" s="108" t="s">
        <v>74</v>
      </c>
      <c r="J61" s="101">
        <v>0</v>
      </c>
      <c r="K61" s="101">
        <v>0</v>
      </c>
      <c r="L61" s="101">
        <v>0</v>
      </c>
      <c r="M61" s="101">
        <v>0</v>
      </c>
      <c r="N61" s="102">
        <v>2727272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v>0</v>
      </c>
      <c r="W61" s="101">
        <v>0</v>
      </c>
      <c r="X61" s="101">
        <v>0</v>
      </c>
      <c r="Y61" s="192"/>
      <c r="Z61" s="249"/>
      <c r="AA61" s="103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</row>
    <row r="62" spans="1:70" s="12" customFormat="1" ht="38.25">
      <c r="A62" s="95" t="s">
        <v>116</v>
      </c>
      <c r="B62" s="95" t="s">
        <v>345</v>
      </c>
      <c r="C62" s="96" t="s">
        <v>450</v>
      </c>
      <c r="D62" s="95" t="s">
        <v>451</v>
      </c>
      <c r="E62" s="104">
        <v>2020051290063</v>
      </c>
      <c r="F62" s="95" t="s">
        <v>453</v>
      </c>
      <c r="G62" s="98" t="s">
        <v>42</v>
      </c>
      <c r="H62" s="106">
        <v>1</v>
      </c>
      <c r="I62" s="100" t="s">
        <v>122</v>
      </c>
      <c r="J62" s="101">
        <v>0</v>
      </c>
      <c r="K62" s="101">
        <v>0</v>
      </c>
      <c r="L62" s="101">
        <v>0</v>
      </c>
      <c r="M62" s="101">
        <v>0</v>
      </c>
      <c r="N62" s="102">
        <v>3454545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v>0</v>
      </c>
      <c r="W62" s="101">
        <v>0</v>
      </c>
      <c r="X62" s="101">
        <v>0</v>
      </c>
      <c r="Y62" s="192"/>
      <c r="Z62" s="249"/>
      <c r="AA62" s="103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</row>
    <row r="63" spans="1:70" s="12" customFormat="1" ht="76.5">
      <c r="A63" s="95" t="s">
        <v>116</v>
      </c>
      <c r="B63" s="95" t="s">
        <v>345</v>
      </c>
      <c r="C63" s="96" t="s">
        <v>450</v>
      </c>
      <c r="D63" s="95" t="s">
        <v>451</v>
      </c>
      <c r="E63" s="104">
        <v>2020051290063</v>
      </c>
      <c r="F63" s="95" t="s">
        <v>454</v>
      </c>
      <c r="G63" s="98" t="s">
        <v>42</v>
      </c>
      <c r="H63" s="106">
        <v>1</v>
      </c>
      <c r="I63" s="100" t="s">
        <v>410</v>
      </c>
      <c r="J63" s="101">
        <v>0</v>
      </c>
      <c r="K63" s="101">
        <v>0</v>
      </c>
      <c r="L63" s="101">
        <v>0</v>
      </c>
      <c r="M63" s="102">
        <v>150000000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v>0</v>
      </c>
      <c r="W63" s="101">
        <v>0</v>
      </c>
      <c r="X63" s="101">
        <v>0</v>
      </c>
      <c r="Y63" s="192"/>
      <c r="Z63" s="249"/>
      <c r="AA63" s="103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</row>
    <row r="64" spans="1:70" s="12" customFormat="1" ht="102">
      <c r="A64" s="95" t="s">
        <v>116</v>
      </c>
      <c r="B64" s="95" t="s">
        <v>345</v>
      </c>
      <c r="C64" s="96" t="s">
        <v>450</v>
      </c>
      <c r="D64" s="95" t="s">
        <v>451</v>
      </c>
      <c r="E64" s="104">
        <v>2020051290063</v>
      </c>
      <c r="F64" s="95" t="s">
        <v>455</v>
      </c>
      <c r="G64" s="98" t="s">
        <v>42</v>
      </c>
      <c r="H64" s="106">
        <v>1</v>
      </c>
      <c r="I64" s="100" t="s">
        <v>414</v>
      </c>
      <c r="J64" s="101">
        <v>0</v>
      </c>
      <c r="K64" s="101">
        <v>0</v>
      </c>
      <c r="L64" s="101">
        <v>0</v>
      </c>
      <c r="M64" s="102">
        <v>223390399</v>
      </c>
      <c r="N64" s="287">
        <v>0</v>
      </c>
      <c r="O64" s="101">
        <v>0</v>
      </c>
      <c r="P64" s="101">
        <v>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v>0</v>
      </c>
      <c r="W64" s="101">
        <v>0</v>
      </c>
      <c r="X64" s="101">
        <v>0</v>
      </c>
      <c r="Y64" s="192"/>
      <c r="Z64" s="249"/>
      <c r="AA64" s="10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</row>
    <row r="65" spans="1:70" s="12" customFormat="1" ht="51">
      <c r="A65" s="95" t="s">
        <v>116</v>
      </c>
      <c r="B65" s="95" t="s">
        <v>345</v>
      </c>
      <c r="C65" s="96" t="s">
        <v>450</v>
      </c>
      <c r="D65" s="95" t="s">
        <v>451</v>
      </c>
      <c r="E65" s="104">
        <v>2020051290063</v>
      </c>
      <c r="F65" s="95" t="s">
        <v>456</v>
      </c>
      <c r="G65" s="98" t="s">
        <v>42</v>
      </c>
      <c r="H65" s="106">
        <v>1</v>
      </c>
      <c r="I65" s="108" t="s">
        <v>436</v>
      </c>
      <c r="J65" s="101">
        <v>0</v>
      </c>
      <c r="K65" s="101">
        <v>0</v>
      </c>
      <c r="L65" s="101">
        <v>0</v>
      </c>
      <c r="M65" s="101">
        <v>0</v>
      </c>
      <c r="N65" s="102">
        <v>15000000</v>
      </c>
      <c r="O65" s="101">
        <v>0</v>
      </c>
      <c r="P65" s="101">
        <v>0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1">
        <v>0</v>
      </c>
      <c r="W65" s="101">
        <v>0</v>
      </c>
      <c r="X65" s="101">
        <v>0</v>
      </c>
      <c r="Y65" s="192"/>
      <c r="Z65" s="249"/>
      <c r="AA65" s="10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</row>
    <row r="66" spans="1:70" s="12" customFormat="1" ht="51">
      <c r="A66" s="95" t="s">
        <v>116</v>
      </c>
      <c r="B66" s="95" t="s">
        <v>345</v>
      </c>
      <c r="C66" s="96" t="s">
        <v>450</v>
      </c>
      <c r="D66" s="95" t="s">
        <v>451</v>
      </c>
      <c r="E66" s="104">
        <v>2020051290063</v>
      </c>
      <c r="F66" s="95" t="s">
        <v>456</v>
      </c>
      <c r="G66" s="98" t="s">
        <v>42</v>
      </c>
      <c r="H66" s="106">
        <v>1</v>
      </c>
      <c r="I66" s="108" t="s">
        <v>437</v>
      </c>
      <c r="J66" s="101">
        <v>0</v>
      </c>
      <c r="K66" s="101">
        <v>0</v>
      </c>
      <c r="L66" s="101">
        <v>0</v>
      </c>
      <c r="M66" s="101">
        <v>0</v>
      </c>
      <c r="N66" s="102">
        <v>909091</v>
      </c>
      <c r="O66" s="101">
        <v>0</v>
      </c>
      <c r="P66" s="101">
        <v>0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1">
        <v>0</v>
      </c>
      <c r="W66" s="101">
        <v>0</v>
      </c>
      <c r="X66" s="101">
        <v>0</v>
      </c>
      <c r="Y66" s="192"/>
      <c r="Z66" s="249"/>
      <c r="AA66" s="10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</row>
    <row r="67" spans="1:70" s="12" customFormat="1" ht="51">
      <c r="A67" s="95" t="s">
        <v>116</v>
      </c>
      <c r="B67" s="95" t="s">
        <v>345</v>
      </c>
      <c r="C67" s="96" t="s">
        <v>450</v>
      </c>
      <c r="D67" s="95" t="s">
        <v>451</v>
      </c>
      <c r="E67" s="104">
        <v>2020051290063</v>
      </c>
      <c r="F67" s="95" t="s">
        <v>456</v>
      </c>
      <c r="G67" s="98" t="s">
        <v>42</v>
      </c>
      <c r="H67" s="106">
        <v>1</v>
      </c>
      <c r="I67" s="108" t="s">
        <v>74</v>
      </c>
      <c r="J67" s="101">
        <v>0</v>
      </c>
      <c r="K67" s="101">
        <v>0</v>
      </c>
      <c r="L67" s="101">
        <v>0</v>
      </c>
      <c r="M67" s="101">
        <v>0</v>
      </c>
      <c r="N67" s="102">
        <v>2727272</v>
      </c>
      <c r="O67" s="101">
        <v>0</v>
      </c>
      <c r="P67" s="101">
        <v>0</v>
      </c>
      <c r="Q67" s="101">
        <v>0</v>
      </c>
      <c r="R67" s="101">
        <v>0</v>
      </c>
      <c r="S67" s="101">
        <v>0</v>
      </c>
      <c r="T67" s="101">
        <v>0</v>
      </c>
      <c r="U67" s="101">
        <v>0</v>
      </c>
      <c r="V67" s="101">
        <v>0</v>
      </c>
      <c r="W67" s="101">
        <v>0</v>
      </c>
      <c r="X67" s="101">
        <v>0</v>
      </c>
      <c r="Y67" s="192"/>
      <c r="Z67" s="249"/>
      <c r="AA67" s="10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</row>
    <row r="68" spans="1:70" s="12" customFormat="1" ht="51">
      <c r="A68" s="95" t="s">
        <v>116</v>
      </c>
      <c r="B68" s="95" t="s">
        <v>345</v>
      </c>
      <c r="C68" s="96" t="s">
        <v>450</v>
      </c>
      <c r="D68" s="95" t="s">
        <v>451</v>
      </c>
      <c r="E68" s="104">
        <v>2020051290063</v>
      </c>
      <c r="F68" s="95" t="s">
        <v>456</v>
      </c>
      <c r="G68" s="98" t="s">
        <v>42</v>
      </c>
      <c r="H68" s="106">
        <v>1</v>
      </c>
      <c r="I68" s="100" t="s">
        <v>122</v>
      </c>
      <c r="J68" s="101">
        <v>0</v>
      </c>
      <c r="K68" s="101">
        <v>0</v>
      </c>
      <c r="L68" s="101">
        <v>0</v>
      </c>
      <c r="M68" s="101">
        <v>0</v>
      </c>
      <c r="N68" s="102">
        <v>3454545</v>
      </c>
      <c r="O68" s="101">
        <v>0</v>
      </c>
      <c r="P68" s="101">
        <v>0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v>0</v>
      </c>
      <c r="W68" s="101">
        <v>0</v>
      </c>
      <c r="X68" s="101">
        <v>0</v>
      </c>
      <c r="Y68" s="192"/>
      <c r="Z68" s="249"/>
      <c r="AA68" s="10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</row>
    <row r="69" spans="1:70" s="12" customFormat="1" ht="38.25">
      <c r="A69" s="95" t="s">
        <v>116</v>
      </c>
      <c r="B69" s="95" t="s">
        <v>345</v>
      </c>
      <c r="C69" s="96" t="s">
        <v>450</v>
      </c>
      <c r="D69" s="95" t="s">
        <v>451</v>
      </c>
      <c r="E69" s="104">
        <v>2020051290063</v>
      </c>
      <c r="F69" s="95" t="s">
        <v>457</v>
      </c>
      <c r="G69" s="98" t="s">
        <v>90</v>
      </c>
      <c r="H69" s="106">
        <v>1</v>
      </c>
      <c r="I69" s="100" t="s">
        <v>415</v>
      </c>
      <c r="J69" s="101">
        <v>0</v>
      </c>
      <c r="K69" s="101">
        <v>0</v>
      </c>
      <c r="L69" s="101">
        <v>0</v>
      </c>
      <c r="M69" s="101">
        <v>0</v>
      </c>
      <c r="N69" s="102">
        <v>69760000</v>
      </c>
      <c r="O69" s="101">
        <v>0</v>
      </c>
      <c r="P69" s="101">
        <v>0</v>
      </c>
      <c r="Q69" s="101">
        <v>0</v>
      </c>
      <c r="R69" s="101">
        <v>0</v>
      </c>
      <c r="S69" s="101">
        <v>0</v>
      </c>
      <c r="T69" s="101">
        <v>0</v>
      </c>
      <c r="U69" s="101">
        <v>0</v>
      </c>
      <c r="V69" s="101">
        <v>0</v>
      </c>
      <c r="W69" s="101">
        <v>0</v>
      </c>
      <c r="X69" s="101">
        <v>0</v>
      </c>
      <c r="Y69" s="192"/>
      <c r="Z69" s="249"/>
      <c r="AA69" s="103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</row>
    <row r="70" spans="1:70" s="12" customFormat="1" ht="38.25">
      <c r="A70" s="95" t="s">
        <v>116</v>
      </c>
      <c r="B70" s="95" t="s">
        <v>345</v>
      </c>
      <c r="C70" s="96" t="s">
        <v>450</v>
      </c>
      <c r="D70" s="95" t="s">
        <v>451</v>
      </c>
      <c r="E70" s="104">
        <v>2020051290063</v>
      </c>
      <c r="F70" s="95" t="s">
        <v>458</v>
      </c>
      <c r="G70" s="98" t="s">
        <v>90</v>
      </c>
      <c r="H70" s="106">
        <v>1</v>
      </c>
      <c r="I70" s="100" t="s">
        <v>415</v>
      </c>
      <c r="J70" s="101">
        <v>0</v>
      </c>
      <c r="K70" s="101">
        <v>0</v>
      </c>
      <c r="L70" s="101">
        <v>0</v>
      </c>
      <c r="M70" s="101">
        <v>0</v>
      </c>
      <c r="N70" s="102">
        <v>92000000</v>
      </c>
      <c r="O70" s="101">
        <v>0</v>
      </c>
      <c r="P70" s="101">
        <v>0</v>
      </c>
      <c r="Q70" s="101">
        <v>0</v>
      </c>
      <c r="R70" s="101">
        <v>0</v>
      </c>
      <c r="S70" s="101">
        <v>0</v>
      </c>
      <c r="T70" s="101">
        <v>0</v>
      </c>
      <c r="U70" s="101">
        <v>0</v>
      </c>
      <c r="V70" s="101">
        <v>0</v>
      </c>
      <c r="W70" s="101">
        <v>0</v>
      </c>
      <c r="X70" s="101">
        <v>0</v>
      </c>
      <c r="Y70" s="192"/>
      <c r="Z70" s="249"/>
      <c r="AA70" s="103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</row>
    <row r="71" spans="1:70" s="12" customFormat="1" ht="51">
      <c r="A71" s="95" t="s">
        <v>116</v>
      </c>
      <c r="B71" s="95" t="s">
        <v>345</v>
      </c>
      <c r="C71" s="96" t="s">
        <v>459</v>
      </c>
      <c r="D71" s="95" t="s">
        <v>460</v>
      </c>
      <c r="E71" s="104">
        <v>2020051290069</v>
      </c>
      <c r="F71" s="95" t="s">
        <v>461</v>
      </c>
      <c r="G71" s="98" t="s">
        <v>42</v>
      </c>
      <c r="H71" s="106">
        <v>1</v>
      </c>
      <c r="I71" s="108" t="s">
        <v>436</v>
      </c>
      <c r="J71" s="101">
        <v>0</v>
      </c>
      <c r="K71" s="101">
        <v>0</v>
      </c>
      <c r="L71" s="101">
        <v>0</v>
      </c>
      <c r="M71" s="101">
        <v>0</v>
      </c>
      <c r="N71" s="102">
        <v>15000000</v>
      </c>
      <c r="O71" s="101">
        <v>0</v>
      </c>
      <c r="P71" s="101">
        <v>0</v>
      </c>
      <c r="Q71" s="101">
        <v>0</v>
      </c>
      <c r="R71" s="101">
        <v>0</v>
      </c>
      <c r="S71" s="101">
        <v>0</v>
      </c>
      <c r="T71" s="101">
        <v>0</v>
      </c>
      <c r="U71" s="101">
        <v>0</v>
      </c>
      <c r="V71" s="101">
        <v>0</v>
      </c>
      <c r="W71" s="101">
        <v>0</v>
      </c>
      <c r="X71" s="101">
        <v>0</v>
      </c>
      <c r="Y71" s="192"/>
      <c r="Z71" s="249"/>
      <c r="AA71" s="103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</row>
    <row r="72" spans="1:70" s="12" customFormat="1" ht="51">
      <c r="A72" s="95" t="s">
        <v>116</v>
      </c>
      <c r="B72" s="95" t="s">
        <v>345</v>
      </c>
      <c r="C72" s="96" t="s">
        <v>459</v>
      </c>
      <c r="D72" s="95" t="s">
        <v>460</v>
      </c>
      <c r="E72" s="104">
        <v>2020051290069</v>
      </c>
      <c r="F72" s="95" t="s">
        <v>461</v>
      </c>
      <c r="G72" s="98" t="s">
        <v>42</v>
      </c>
      <c r="H72" s="106">
        <v>1</v>
      </c>
      <c r="I72" s="108" t="s">
        <v>437</v>
      </c>
      <c r="J72" s="101">
        <v>0</v>
      </c>
      <c r="K72" s="101">
        <v>0</v>
      </c>
      <c r="L72" s="101">
        <v>0</v>
      </c>
      <c r="M72" s="101">
        <v>0</v>
      </c>
      <c r="N72" s="102">
        <v>909091</v>
      </c>
      <c r="O72" s="101">
        <v>0</v>
      </c>
      <c r="P72" s="101">
        <v>0</v>
      </c>
      <c r="Q72" s="101">
        <v>0</v>
      </c>
      <c r="R72" s="101">
        <v>0</v>
      </c>
      <c r="S72" s="101">
        <v>0</v>
      </c>
      <c r="T72" s="101">
        <v>0</v>
      </c>
      <c r="U72" s="101">
        <v>0</v>
      </c>
      <c r="V72" s="101">
        <v>0</v>
      </c>
      <c r="W72" s="101">
        <v>0</v>
      </c>
      <c r="X72" s="101">
        <v>0</v>
      </c>
      <c r="Y72" s="192"/>
      <c r="Z72" s="249"/>
      <c r="AA72" s="103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</row>
    <row r="73" spans="1:70" s="12" customFormat="1" ht="51">
      <c r="A73" s="95" t="s">
        <v>116</v>
      </c>
      <c r="B73" s="95" t="s">
        <v>345</v>
      </c>
      <c r="C73" s="96" t="s">
        <v>459</v>
      </c>
      <c r="D73" s="95" t="s">
        <v>460</v>
      </c>
      <c r="E73" s="104">
        <v>2020051290069</v>
      </c>
      <c r="F73" s="95" t="s">
        <v>461</v>
      </c>
      <c r="G73" s="98" t="s">
        <v>42</v>
      </c>
      <c r="H73" s="106">
        <v>1</v>
      </c>
      <c r="I73" s="108" t="s">
        <v>74</v>
      </c>
      <c r="J73" s="101">
        <v>0</v>
      </c>
      <c r="K73" s="101">
        <v>0</v>
      </c>
      <c r="L73" s="101">
        <v>0</v>
      </c>
      <c r="M73" s="101">
        <v>0</v>
      </c>
      <c r="N73" s="102">
        <v>2727272</v>
      </c>
      <c r="O73" s="101">
        <v>0</v>
      </c>
      <c r="P73" s="101">
        <v>0</v>
      </c>
      <c r="Q73" s="101">
        <v>0</v>
      </c>
      <c r="R73" s="101">
        <v>0</v>
      </c>
      <c r="S73" s="101">
        <v>0</v>
      </c>
      <c r="T73" s="101">
        <v>0</v>
      </c>
      <c r="U73" s="101">
        <v>0</v>
      </c>
      <c r="V73" s="101">
        <v>0</v>
      </c>
      <c r="W73" s="101">
        <v>0</v>
      </c>
      <c r="X73" s="101">
        <v>0</v>
      </c>
      <c r="Y73" s="192"/>
      <c r="Z73" s="249"/>
      <c r="AA73" s="103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</row>
    <row r="74" spans="1:70" s="12" customFormat="1" ht="51">
      <c r="A74" s="95" t="s">
        <v>116</v>
      </c>
      <c r="B74" s="95" t="s">
        <v>345</v>
      </c>
      <c r="C74" s="96" t="s">
        <v>459</v>
      </c>
      <c r="D74" s="95" t="s">
        <v>460</v>
      </c>
      <c r="E74" s="104">
        <v>2020051290069</v>
      </c>
      <c r="F74" s="95" t="s">
        <v>461</v>
      </c>
      <c r="G74" s="98" t="s">
        <v>42</v>
      </c>
      <c r="H74" s="106">
        <v>1</v>
      </c>
      <c r="I74" s="100" t="s">
        <v>122</v>
      </c>
      <c r="J74" s="101">
        <v>0</v>
      </c>
      <c r="K74" s="101">
        <v>0</v>
      </c>
      <c r="L74" s="101">
        <v>0</v>
      </c>
      <c r="M74" s="101">
        <v>0</v>
      </c>
      <c r="N74" s="102">
        <v>3454545</v>
      </c>
      <c r="O74" s="101">
        <v>0</v>
      </c>
      <c r="P74" s="101">
        <v>0</v>
      </c>
      <c r="Q74" s="101">
        <v>0</v>
      </c>
      <c r="R74" s="101">
        <v>0</v>
      </c>
      <c r="S74" s="101">
        <v>0</v>
      </c>
      <c r="T74" s="101">
        <v>0</v>
      </c>
      <c r="U74" s="101">
        <v>0</v>
      </c>
      <c r="V74" s="101">
        <v>0</v>
      </c>
      <c r="W74" s="101">
        <v>0</v>
      </c>
      <c r="X74" s="101">
        <v>0</v>
      </c>
      <c r="Y74" s="192"/>
      <c r="Z74" s="249"/>
      <c r="AA74" s="103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</row>
    <row r="75" spans="1:70" s="12" customFormat="1" ht="51">
      <c r="A75" s="95" t="s">
        <v>116</v>
      </c>
      <c r="B75" s="95" t="s">
        <v>345</v>
      </c>
      <c r="C75" s="96" t="s">
        <v>459</v>
      </c>
      <c r="D75" s="95" t="s">
        <v>460</v>
      </c>
      <c r="E75" s="104">
        <v>2020051290069</v>
      </c>
      <c r="F75" s="95" t="s">
        <v>462</v>
      </c>
      <c r="G75" s="98" t="s">
        <v>42</v>
      </c>
      <c r="H75" s="106">
        <v>1</v>
      </c>
      <c r="I75" s="108" t="s">
        <v>436</v>
      </c>
      <c r="J75" s="101">
        <v>0</v>
      </c>
      <c r="K75" s="101">
        <v>0</v>
      </c>
      <c r="L75" s="101">
        <v>0</v>
      </c>
      <c r="M75" s="101">
        <v>0</v>
      </c>
      <c r="N75" s="102">
        <v>15000000</v>
      </c>
      <c r="O75" s="101">
        <v>0</v>
      </c>
      <c r="P75" s="101">
        <v>0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1">
        <v>0</v>
      </c>
      <c r="W75" s="101">
        <v>0</v>
      </c>
      <c r="X75" s="101">
        <v>0</v>
      </c>
      <c r="Y75" s="192"/>
      <c r="Z75" s="249"/>
      <c r="AA75" s="103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</row>
    <row r="76" spans="1:70" s="12" customFormat="1" ht="51">
      <c r="A76" s="95" t="s">
        <v>116</v>
      </c>
      <c r="B76" s="95" t="s">
        <v>345</v>
      </c>
      <c r="C76" s="96" t="s">
        <v>459</v>
      </c>
      <c r="D76" s="95" t="s">
        <v>460</v>
      </c>
      <c r="E76" s="104">
        <v>2020051290069</v>
      </c>
      <c r="F76" s="95" t="s">
        <v>462</v>
      </c>
      <c r="G76" s="98" t="s">
        <v>42</v>
      </c>
      <c r="H76" s="106">
        <v>1</v>
      </c>
      <c r="I76" s="108" t="s">
        <v>437</v>
      </c>
      <c r="J76" s="101">
        <v>0</v>
      </c>
      <c r="K76" s="101">
        <v>0</v>
      </c>
      <c r="L76" s="101">
        <v>0</v>
      </c>
      <c r="M76" s="101">
        <v>0</v>
      </c>
      <c r="N76" s="102">
        <v>909091</v>
      </c>
      <c r="O76" s="101">
        <v>0</v>
      </c>
      <c r="P76" s="101">
        <v>0</v>
      </c>
      <c r="Q76" s="101">
        <v>0</v>
      </c>
      <c r="R76" s="101">
        <v>0</v>
      </c>
      <c r="S76" s="101">
        <v>0</v>
      </c>
      <c r="T76" s="101">
        <v>0</v>
      </c>
      <c r="U76" s="101">
        <v>0</v>
      </c>
      <c r="V76" s="101">
        <v>0</v>
      </c>
      <c r="W76" s="101">
        <v>0</v>
      </c>
      <c r="X76" s="101">
        <v>0</v>
      </c>
      <c r="Y76" s="192"/>
      <c r="Z76" s="249"/>
      <c r="AA76" s="103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</row>
    <row r="77" spans="1:70" s="12" customFormat="1" ht="51">
      <c r="A77" s="95" t="s">
        <v>116</v>
      </c>
      <c r="B77" s="95" t="s">
        <v>345</v>
      </c>
      <c r="C77" s="96" t="s">
        <v>459</v>
      </c>
      <c r="D77" s="95" t="s">
        <v>460</v>
      </c>
      <c r="E77" s="104">
        <v>2020051290069</v>
      </c>
      <c r="F77" s="95" t="s">
        <v>462</v>
      </c>
      <c r="G77" s="98" t="s">
        <v>42</v>
      </c>
      <c r="H77" s="106">
        <v>1</v>
      </c>
      <c r="I77" s="108" t="s">
        <v>74</v>
      </c>
      <c r="J77" s="101">
        <v>0</v>
      </c>
      <c r="K77" s="101">
        <v>0</v>
      </c>
      <c r="L77" s="101">
        <v>0</v>
      </c>
      <c r="M77" s="101">
        <v>0</v>
      </c>
      <c r="N77" s="102">
        <v>2727272</v>
      </c>
      <c r="O77" s="101">
        <v>0</v>
      </c>
      <c r="P77" s="101">
        <v>0</v>
      </c>
      <c r="Q77" s="101">
        <v>0</v>
      </c>
      <c r="R77" s="101">
        <v>0</v>
      </c>
      <c r="S77" s="101">
        <v>0</v>
      </c>
      <c r="T77" s="101">
        <v>0</v>
      </c>
      <c r="U77" s="101">
        <v>0</v>
      </c>
      <c r="V77" s="101">
        <v>0</v>
      </c>
      <c r="W77" s="101">
        <v>0</v>
      </c>
      <c r="X77" s="101">
        <v>0</v>
      </c>
      <c r="Y77" s="192"/>
      <c r="Z77" s="249"/>
      <c r="AA77" s="103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</row>
    <row r="78" spans="1:70" s="12" customFormat="1" ht="51">
      <c r="A78" s="95" t="s">
        <v>116</v>
      </c>
      <c r="B78" s="95" t="s">
        <v>345</v>
      </c>
      <c r="C78" s="96" t="s">
        <v>459</v>
      </c>
      <c r="D78" s="95" t="s">
        <v>460</v>
      </c>
      <c r="E78" s="104">
        <v>2020051290069</v>
      </c>
      <c r="F78" s="95" t="s">
        <v>462</v>
      </c>
      <c r="G78" s="98" t="s">
        <v>42</v>
      </c>
      <c r="H78" s="106">
        <v>1</v>
      </c>
      <c r="I78" s="100" t="s">
        <v>122</v>
      </c>
      <c r="J78" s="101">
        <v>0</v>
      </c>
      <c r="K78" s="101">
        <v>0</v>
      </c>
      <c r="L78" s="101">
        <v>0</v>
      </c>
      <c r="M78" s="101">
        <v>0</v>
      </c>
      <c r="N78" s="102">
        <v>3454545</v>
      </c>
      <c r="O78" s="101">
        <v>0</v>
      </c>
      <c r="P78" s="101">
        <v>0</v>
      </c>
      <c r="Q78" s="101">
        <v>0</v>
      </c>
      <c r="R78" s="101">
        <v>0</v>
      </c>
      <c r="S78" s="101">
        <v>0</v>
      </c>
      <c r="T78" s="101">
        <v>0</v>
      </c>
      <c r="U78" s="101">
        <v>0</v>
      </c>
      <c r="V78" s="101">
        <v>0</v>
      </c>
      <c r="W78" s="101">
        <v>0</v>
      </c>
      <c r="X78" s="101">
        <v>0</v>
      </c>
      <c r="Y78" s="192"/>
      <c r="Z78" s="249"/>
      <c r="AA78" s="103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</row>
    <row r="79" spans="1:70" s="12" customFormat="1" ht="51">
      <c r="A79" s="95" t="s">
        <v>116</v>
      </c>
      <c r="B79" s="95" t="s">
        <v>345</v>
      </c>
      <c r="C79" s="96" t="s">
        <v>459</v>
      </c>
      <c r="D79" s="95" t="s">
        <v>460</v>
      </c>
      <c r="E79" s="104">
        <v>2020051290069</v>
      </c>
      <c r="F79" s="95" t="s">
        <v>463</v>
      </c>
      <c r="G79" s="98" t="s">
        <v>42</v>
      </c>
      <c r="H79" s="111">
        <v>1</v>
      </c>
      <c r="I79" s="108" t="s">
        <v>436</v>
      </c>
      <c r="J79" s="101">
        <v>0</v>
      </c>
      <c r="K79" s="101">
        <v>0</v>
      </c>
      <c r="L79" s="101">
        <v>0</v>
      </c>
      <c r="M79" s="101">
        <v>0</v>
      </c>
      <c r="N79" s="102">
        <v>15000000</v>
      </c>
      <c r="O79" s="101">
        <v>0</v>
      </c>
      <c r="P79" s="101">
        <v>0</v>
      </c>
      <c r="Q79" s="101">
        <v>0</v>
      </c>
      <c r="R79" s="101">
        <v>0</v>
      </c>
      <c r="S79" s="101">
        <v>0</v>
      </c>
      <c r="T79" s="101">
        <v>0</v>
      </c>
      <c r="U79" s="101">
        <v>0</v>
      </c>
      <c r="V79" s="101">
        <v>0</v>
      </c>
      <c r="W79" s="101">
        <v>0</v>
      </c>
      <c r="X79" s="101">
        <v>0</v>
      </c>
      <c r="Y79" s="192"/>
      <c r="Z79" s="249"/>
      <c r="AA79" s="103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</row>
    <row r="80" spans="1:70" s="12" customFormat="1" ht="51">
      <c r="A80" s="95" t="s">
        <v>116</v>
      </c>
      <c r="B80" s="95" t="s">
        <v>345</v>
      </c>
      <c r="C80" s="96" t="s">
        <v>459</v>
      </c>
      <c r="D80" s="95" t="s">
        <v>460</v>
      </c>
      <c r="E80" s="104">
        <v>2020051290069</v>
      </c>
      <c r="F80" s="95" t="s">
        <v>463</v>
      </c>
      <c r="G80" s="98" t="s">
        <v>42</v>
      </c>
      <c r="H80" s="111">
        <v>1</v>
      </c>
      <c r="I80" s="108" t="s">
        <v>437</v>
      </c>
      <c r="J80" s="101">
        <v>0</v>
      </c>
      <c r="K80" s="101">
        <v>0</v>
      </c>
      <c r="L80" s="101">
        <v>0</v>
      </c>
      <c r="M80" s="101">
        <v>0</v>
      </c>
      <c r="N80" s="102">
        <v>909091</v>
      </c>
      <c r="O80" s="101">
        <v>0</v>
      </c>
      <c r="P80" s="101">
        <v>0</v>
      </c>
      <c r="Q80" s="101">
        <v>0</v>
      </c>
      <c r="R80" s="101">
        <v>0</v>
      </c>
      <c r="S80" s="101">
        <v>0</v>
      </c>
      <c r="T80" s="101">
        <v>0</v>
      </c>
      <c r="U80" s="101">
        <v>0</v>
      </c>
      <c r="V80" s="101">
        <v>0</v>
      </c>
      <c r="W80" s="101">
        <v>0</v>
      </c>
      <c r="X80" s="101">
        <v>0</v>
      </c>
      <c r="Y80" s="192"/>
      <c r="Z80" s="249"/>
      <c r="AA80" s="103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</row>
    <row r="81" spans="1:70" s="12" customFormat="1" ht="51">
      <c r="A81" s="95" t="s">
        <v>116</v>
      </c>
      <c r="B81" s="95" t="s">
        <v>345</v>
      </c>
      <c r="C81" s="96" t="s">
        <v>459</v>
      </c>
      <c r="D81" s="95" t="s">
        <v>460</v>
      </c>
      <c r="E81" s="104">
        <v>2020051290069</v>
      </c>
      <c r="F81" s="95" t="s">
        <v>463</v>
      </c>
      <c r="G81" s="98" t="s">
        <v>42</v>
      </c>
      <c r="H81" s="111">
        <v>1</v>
      </c>
      <c r="I81" s="108" t="s">
        <v>74</v>
      </c>
      <c r="J81" s="101">
        <v>0</v>
      </c>
      <c r="K81" s="101">
        <v>0</v>
      </c>
      <c r="L81" s="101">
        <v>0</v>
      </c>
      <c r="M81" s="101">
        <v>0</v>
      </c>
      <c r="N81" s="102">
        <v>2727272</v>
      </c>
      <c r="O81" s="101">
        <v>0</v>
      </c>
      <c r="P81" s="101">
        <v>0</v>
      </c>
      <c r="Q81" s="101">
        <v>0</v>
      </c>
      <c r="R81" s="101">
        <v>0</v>
      </c>
      <c r="S81" s="101">
        <v>0</v>
      </c>
      <c r="T81" s="101">
        <v>0</v>
      </c>
      <c r="U81" s="101">
        <v>0</v>
      </c>
      <c r="V81" s="101">
        <v>0</v>
      </c>
      <c r="W81" s="101">
        <v>0</v>
      </c>
      <c r="X81" s="101">
        <v>0</v>
      </c>
      <c r="Y81" s="192"/>
      <c r="Z81" s="249"/>
      <c r="AA81" s="103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</row>
    <row r="82" spans="1:70" s="12" customFormat="1" ht="51">
      <c r="A82" s="95" t="s">
        <v>116</v>
      </c>
      <c r="B82" s="95" t="s">
        <v>345</v>
      </c>
      <c r="C82" s="96" t="s">
        <v>459</v>
      </c>
      <c r="D82" s="95" t="s">
        <v>460</v>
      </c>
      <c r="E82" s="104">
        <v>2020051290069</v>
      </c>
      <c r="F82" s="95" t="s">
        <v>463</v>
      </c>
      <c r="G82" s="98" t="s">
        <v>42</v>
      </c>
      <c r="H82" s="111">
        <v>1</v>
      </c>
      <c r="I82" s="100" t="s">
        <v>122</v>
      </c>
      <c r="J82" s="101">
        <v>0</v>
      </c>
      <c r="K82" s="101">
        <v>0</v>
      </c>
      <c r="L82" s="101">
        <v>0</v>
      </c>
      <c r="M82" s="101">
        <v>0</v>
      </c>
      <c r="N82" s="102">
        <v>3454545</v>
      </c>
      <c r="O82" s="101">
        <v>0</v>
      </c>
      <c r="P82" s="101">
        <v>0</v>
      </c>
      <c r="Q82" s="101">
        <v>0</v>
      </c>
      <c r="R82" s="101">
        <v>0</v>
      </c>
      <c r="S82" s="101">
        <v>0</v>
      </c>
      <c r="T82" s="101">
        <v>0</v>
      </c>
      <c r="U82" s="101">
        <v>0</v>
      </c>
      <c r="V82" s="101">
        <v>0</v>
      </c>
      <c r="W82" s="101">
        <v>0</v>
      </c>
      <c r="X82" s="101">
        <v>0</v>
      </c>
      <c r="Y82" s="192"/>
      <c r="Z82" s="249"/>
      <c r="AA82" s="103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</row>
    <row r="83" spans="1:70" s="12" customFormat="1" ht="51">
      <c r="A83" s="95" t="s">
        <v>116</v>
      </c>
      <c r="B83" s="95" t="s">
        <v>345</v>
      </c>
      <c r="C83" s="96" t="s">
        <v>459</v>
      </c>
      <c r="D83" s="95" t="s">
        <v>460</v>
      </c>
      <c r="E83" s="104">
        <v>2020051290069</v>
      </c>
      <c r="F83" s="95" t="s">
        <v>464</v>
      </c>
      <c r="G83" s="98" t="s">
        <v>42</v>
      </c>
      <c r="H83" s="111">
        <v>2</v>
      </c>
      <c r="I83" s="108" t="s">
        <v>436</v>
      </c>
      <c r="J83" s="101">
        <v>0</v>
      </c>
      <c r="K83" s="101">
        <v>0</v>
      </c>
      <c r="L83" s="101">
        <v>0</v>
      </c>
      <c r="M83" s="101">
        <v>0</v>
      </c>
      <c r="N83" s="102">
        <v>15000000</v>
      </c>
      <c r="O83" s="101">
        <v>0</v>
      </c>
      <c r="P83" s="101">
        <v>0</v>
      </c>
      <c r="Q83" s="101">
        <v>0</v>
      </c>
      <c r="R83" s="101">
        <v>0</v>
      </c>
      <c r="S83" s="101">
        <v>0</v>
      </c>
      <c r="T83" s="101">
        <v>0</v>
      </c>
      <c r="U83" s="101">
        <v>0</v>
      </c>
      <c r="V83" s="101">
        <v>0</v>
      </c>
      <c r="W83" s="101">
        <v>0</v>
      </c>
      <c r="X83" s="101">
        <v>0</v>
      </c>
      <c r="Y83" s="192"/>
      <c r="Z83" s="249"/>
      <c r="AA83" s="103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</row>
    <row r="84" spans="1:70" s="12" customFormat="1" ht="51">
      <c r="A84" s="95" t="s">
        <v>116</v>
      </c>
      <c r="B84" s="95" t="s">
        <v>345</v>
      </c>
      <c r="C84" s="96" t="s">
        <v>459</v>
      </c>
      <c r="D84" s="95" t="s">
        <v>460</v>
      </c>
      <c r="E84" s="104">
        <v>2020051290069</v>
      </c>
      <c r="F84" s="95" t="s">
        <v>464</v>
      </c>
      <c r="G84" s="98" t="s">
        <v>42</v>
      </c>
      <c r="H84" s="111">
        <v>2</v>
      </c>
      <c r="I84" s="108" t="s">
        <v>437</v>
      </c>
      <c r="J84" s="101">
        <v>0</v>
      </c>
      <c r="K84" s="101">
        <v>0</v>
      </c>
      <c r="L84" s="101">
        <v>0</v>
      </c>
      <c r="M84" s="101">
        <v>0</v>
      </c>
      <c r="N84" s="102">
        <v>909091</v>
      </c>
      <c r="O84" s="101">
        <v>0</v>
      </c>
      <c r="P84" s="101">
        <v>0</v>
      </c>
      <c r="Q84" s="101">
        <v>0</v>
      </c>
      <c r="R84" s="101">
        <v>0</v>
      </c>
      <c r="S84" s="101">
        <v>0</v>
      </c>
      <c r="T84" s="101">
        <v>0</v>
      </c>
      <c r="U84" s="101">
        <v>0</v>
      </c>
      <c r="V84" s="101">
        <v>0</v>
      </c>
      <c r="W84" s="101">
        <v>0</v>
      </c>
      <c r="X84" s="101">
        <v>0</v>
      </c>
      <c r="Y84" s="192"/>
      <c r="Z84" s="249"/>
      <c r="AA84" s="103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</row>
    <row r="85" spans="1:70" s="12" customFormat="1" ht="51">
      <c r="A85" s="95" t="s">
        <v>116</v>
      </c>
      <c r="B85" s="95" t="s">
        <v>345</v>
      </c>
      <c r="C85" s="96" t="s">
        <v>459</v>
      </c>
      <c r="D85" s="95" t="s">
        <v>460</v>
      </c>
      <c r="E85" s="104">
        <v>2020051290069</v>
      </c>
      <c r="F85" s="95" t="s">
        <v>464</v>
      </c>
      <c r="G85" s="98" t="s">
        <v>42</v>
      </c>
      <c r="H85" s="111">
        <v>2</v>
      </c>
      <c r="I85" s="108" t="s">
        <v>74</v>
      </c>
      <c r="J85" s="101">
        <v>0</v>
      </c>
      <c r="K85" s="101">
        <v>0</v>
      </c>
      <c r="L85" s="101">
        <v>0</v>
      </c>
      <c r="M85" s="101">
        <v>0</v>
      </c>
      <c r="N85" s="102">
        <v>2727272</v>
      </c>
      <c r="O85" s="101">
        <v>0</v>
      </c>
      <c r="P85" s="101">
        <v>0</v>
      </c>
      <c r="Q85" s="101">
        <v>0</v>
      </c>
      <c r="R85" s="101">
        <v>0</v>
      </c>
      <c r="S85" s="101">
        <v>0</v>
      </c>
      <c r="T85" s="101">
        <v>0</v>
      </c>
      <c r="U85" s="101">
        <v>0</v>
      </c>
      <c r="V85" s="101">
        <v>0</v>
      </c>
      <c r="W85" s="101">
        <v>0</v>
      </c>
      <c r="X85" s="101">
        <v>0</v>
      </c>
      <c r="Y85" s="192"/>
      <c r="Z85" s="249"/>
      <c r="AA85" s="103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</row>
    <row r="86" spans="1:70" s="12" customFormat="1" ht="51">
      <c r="A86" s="95" t="s">
        <v>116</v>
      </c>
      <c r="B86" s="95" t="s">
        <v>345</v>
      </c>
      <c r="C86" s="96" t="s">
        <v>459</v>
      </c>
      <c r="D86" s="95" t="s">
        <v>460</v>
      </c>
      <c r="E86" s="104">
        <v>2020051290069</v>
      </c>
      <c r="F86" s="95" t="s">
        <v>464</v>
      </c>
      <c r="G86" s="98" t="s">
        <v>42</v>
      </c>
      <c r="H86" s="111">
        <v>2</v>
      </c>
      <c r="I86" s="100" t="s">
        <v>122</v>
      </c>
      <c r="J86" s="101">
        <v>0</v>
      </c>
      <c r="K86" s="101">
        <v>0</v>
      </c>
      <c r="L86" s="101">
        <v>0</v>
      </c>
      <c r="M86" s="101">
        <v>0</v>
      </c>
      <c r="N86" s="102">
        <v>3454545</v>
      </c>
      <c r="O86" s="101">
        <v>0</v>
      </c>
      <c r="P86" s="101">
        <v>0</v>
      </c>
      <c r="Q86" s="101">
        <v>0</v>
      </c>
      <c r="R86" s="101">
        <v>0</v>
      </c>
      <c r="S86" s="101">
        <v>0</v>
      </c>
      <c r="T86" s="101">
        <v>0</v>
      </c>
      <c r="U86" s="101">
        <v>0</v>
      </c>
      <c r="V86" s="101">
        <v>0</v>
      </c>
      <c r="W86" s="101">
        <v>0</v>
      </c>
      <c r="X86" s="101">
        <v>0</v>
      </c>
      <c r="Y86" s="192"/>
      <c r="Z86" s="249"/>
      <c r="AA86" s="103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</row>
    <row r="87" spans="1:70" s="12" customFormat="1" ht="51">
      <c r="A87" s="95" t="s">
        <v>116</v>
      </c>
      <c r="B87" s="95" t="s">
        <v>345</v>
      </c>
      <c r="C87" s="96" t="s">
        <v>459</v>
      </c>
      <c r="D87" s="95" t="s">
        <v>460</v>
      </c>
      <c r="E87" s="104">
        <v>2020051290069</v>
      </c>
      <c r="F87" s="95" t="s">
        <v>465</v>
      </c>
      <c r="G87" s="98" t="s">
        <v>42</v>
      </c>
      <c r="H87" s="106">
        <v>2</v>
      </c>
      <c r="I87" s="100" t="s">
        <v>94</v>
      </c>
      <c r="J87" s="101">
        <v>0</v>
      </c>
      <c r="K87" s="101">
        <v>0</v>
      </c>
      <c r="L87" s="101">
        <v>0</v>
      </c>
      <c r="M87" s="101">
        <v>0</v>
      </c>
      <c r="N87" s="102">
        <v>10833333</v>
      </c>
      <c r="O87" s="101">
        <v>0</v>
      </c>
      <c r="P87" s="101">
        <v>0</v>
      </c>
      <c r="Q87" s="101">
        <v>0</v>
      </c>
      <c r="R87" s="101">
        <v>0</v>
      </c>
      <c r="S87" s="101">
        <v>0</v>
      </c>
      <c r="T87" s="101">
        <v>0</v>
      </c>
      <c r="U87" s="101">
        <v>0</v>
      </c>
      <c r="V87" s="101">
        <v>0</v>
      </c>
      <c r="W87" s="101">
        <v>0</v>
      </c>
      <c r="X87" s="101">
        <v>0</v>
      </c>
      <c r="Y87" s="192"/>
      <c r="Z87" s="249"/>
      <c r="AA87" s="103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</row>
    <row r="88" spans="1:70" s="12" customFormat="1" ht="51">
      <c r="A88" s="95" t="s">
        <v>116</v>
      </c>
      <c r="B88" s="95" t="s">
        <v>345</v>
      </c>
      <c r="C88" s="96" t="s">
        <v>459</v>
      </c>
      <c r="D88" s="95" t="s">
        <v>460</v>
      </c>
      <c r="E88" s="104">
        <v>2020051290069</v>
      </c>
      <c r="F88" s="95" t="s">
        <v>465</v>
      </c>
      <c r="G88" s="98" t="s">
        <v>42</v>
      </c>
      <c r="H88" s="106">
        <v>2</v>
      </c>
      <c r="I88" s="100" t="s">
        <v>436</v>
      </c>
      <c r="J88" s="101">
        <v>0</v>
      </c>
      <c r="K88" s="101">
        <v>0</v>
      </c>
      <c r="L88" s="101">
        <v>0</v>
      </c>
      <c r="M88" s="101">
        <v>0</v>
      </c>
      <c r="N88" s="102">
        <v>5000000</v>
      </c>
      <c r="O88" s="101">
        <v>0</v>
      </c>
      <c r="P88" s="101">
        <v>0</v>
      </c>
      <c r="Q88" s="101">
        <v>0</v>
      </c>
      <c r="R88" s="101">
        <v>0</v>
      </c>
      <c r="S88" s="101">
        <v>0</v>
      </c>
      <c r="T88" s="101">
        <v>0</v>
      </c>
      <c r="U88" s="101">
        <v>0</v>
      </c>
      <c r="V88" s="101">
        <v>0</v>
      </c>
      <c r="W88" s="101">
        <v>0</v>
      </c>
      <c r="X88" s="101">
        <v>0</v>
      </c>
      <c r="Y88" s="192"/>
      <c r="Z88" s="249"/>
      <c r="AA88" s="103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</row>
    <row r="89" spans="1:70" s="12" customFormat="1" ht="63.75">
      <c r="A89" s="95" t="s">
        <v>116</v>
      </c>
      <c r="B89" s="95" t="s">
        <v>350</v>
      </c>
      <c r="C89" s="96" t="s">
        <v>351</v>
      </c>
      <c r="D89" s="95" t="s">
        <v>348</v>
      </c>
      <c r="E89" s="104">
        <v>2020051290014</v>
      </c>
      <c r="F89" s="95" t="s">
        <v>466</v>
      </c>
      <c r="G89" s="98" t="s">
        <v>42</v>
      </c>
      <c r="H89" s="106">
        <v>1</v>
      </c>
      <c r="I89" s="100" t="s">
        <v>410</v>
      </c>
      <c r="J89" s="101">
        <v>0</v>
      </c>
      <c r="K89" s="101">
        <v>0</v>
      </c>
      <c r="L89" s="101">
        <v>0</v>
      </c>
      <c r="M89" s="102">
        <v>20000000</v>
      </c>
      <c r="N89" s="101">
        <v>0</v>
      </c>
      <c r="O89" s="101">
        <v>0</v>
      </c>
      <c r="P89" s="101">
        <v>0</v>
      </c>
      <c r="Q89" s="101">
        <v>0</v>
      </c>
      <c r="R89" s="101">
        <v>0</v>
      </c>
      <c r="S89" s="101">
        <v>0</v>
      </c>
      <c r="T89" s="101">
        <v>0</v>
      </c>
      <c r="U89" s="101">
        <v>0</v>
      </c>
      <c r="V89" s="101">
        <v>0</v>
      </c>
      <c r="W89" s="101">
        <v>0</v>
      </c>
      <c r="X89" s="101">
        <v>0</v>
      </c>
      <c r="Y89" s="192"/>
      <c r="Z89" s="249"/>
      <c r="AA89" s="103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</row>
    <row r="90" spans="1:70" s="12" customFormat="1" ht="102">
      <c r="A90" s="95" t="s">
        <v>116</v>
      </c>
      <c r="B90" s="95" t="s">
        <v>350</v>
      </c>
      <c r="C90" s="96" t="s">
        <v>351</v>
      </c>
      <c r="D90" s="95" t="s">
        <v>348</v>
      </c>
      <c r="E90" s="104">
        <v>2020051290014</v>
      </c>
      <c r="F90" s="95" t="s">
        <v>467</v>
      </c>
      <c r="G90" s="98" t="s">
        <v>42</v>
      </c>
      <c r="H90" s="106">
        <v>1</v>
      </c>
      <c r="I90" s="108" t="s">
        <v>436</v>
      </c>
      <c r="J90" s="101">
        <v>0</v>
      </c>
      <c r="K90" s="101">
        <v>0</v>
      </c>
      <c r="L90" s="101">
        <v>0</v>
      </c>
      <c r="M90" s="101">
        <v>0</v>
      </c>
      <c r="N90" s="102">
        <v>15000000</v>
      </c>
      <c r="O90" s="101">
        <v>0</v>
      </c>
      <c r="P90" s="101">
        <v>0</v>
      </c>
      <c r="Q90" s="101">
        <v>0</v>
      </c>
      <c r="R90" s="101">
        <v>0</v>
      </c>
      <c r="S90" s="101">
        <v>0</v>
      </c>
      <c r="T90" s="101">
        <v>0</v>
      </c>
      <c r="U90" s="101">
        <v>0</v>
      </c>
      <c r="V90" s="101">
        <v>0</v>
      </c>
      <c r="W90" s="101">
        <v>0</v>
      </c>
      <c r="X90" s="101">
        <v>0</v>
      </c>
      <c r="Y90" s="192"/>
      <c r="Z90" s="249"/>
      <c r="AA90" s="103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</row>
    <row r="91" spans="1:70" s="12" customFormat="1" ht="102">
      <c r="A91" s="95" t="s">
        <v>116</v>
      </c>
      <c r="B91" s="95" t="s">
        <v>350</v>
      </c>
      <c r="C91" s="96" t="s">
        <v>351</v>
      </c>
      <c r="D91" s="95" t="s">
        <v>348</v>
      </c>
      <c r="E91" s="104">
        <v>2020051290014</v>
      </c>
      <c r="F91" s="95" t="s">
        <v>467</v>
      </c>
      <c r="G91" s="98" t="s">
        <v>42</v>
      </c>
      <c r="H91" s="106">
        <v>1</v>
      </c>
      <c r="I91" s="108" t="s">
        <v>437</v>
      </c>
      <c r="J91" s="101">
        <v>0</v>
      </c>
      <c r="K91" s="101">
        <v>0</v>
      </c>
      <c r="L91" s="101">
        <v>0</v>
      </c>
      <c r="M91" s="101">
        <v>0</v>
      </c>
      <c r="N91" s="102">
        <v>909090</v>
      </c>
      <c r="O91" s="101">
        <v>0</v>
      </c>
      <c r="P91" s="101">
        <v>0</v>
      </c>
      <c r="Q91" s="101">
        <v>0</v>
      </c>
      <c r="R91" s="101">
        <v>0</v>
      </c>
      <c r="S91" s="101">
        <v>0</v>
      </c>
      <c r="T91" s="101">
        <v>0</v>
      </c>
      <c r="U91" s="101">
        <v>0</v>
      </c>
      <c r="V91" s="101">
        <v>0</v>
      </c>
      <c r="W91" s="101">
        <v>0</v>
      </c>
      <c r="X91" s="101">
        <v>0</v>
      </c>
      <c r="Y91" s="192"/>
      <c r="Z91" s="249"/>
      <c r="AA91" s="103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</row>
    <row r="92" spans="1:70" s="12" customFormat="1" ht="102">
      <c r="A92" s="95" t="s">
        <v>116</v>
      </c>
      <c r="B92" s="95" t="s">
        <v>350</v>
      </c>
      <c r="C92" s="96" t="s">
        <v>351</v>
      </c>
      <c r="D92" s="95" t="s">
        <v>348</v>
      </c>
      <c r="E92" s="104">
        <v>2020051290014</v>
      </c>
      <c r="F92" s="95" t="s">
        <v>467</v>
      </c>
      <c r="G92" s="98" t="s">
        <v>42</v>
      </c>
      <c r="H92" s="106">
        <v>1</v>
      </c>
      <c r="I92" s="108" t="s">
        <v>74</v>
      </c>
      <c r="J92" s="101">
        <v>0</v>
      </c>
      <c r="K92" s="101">
        <v>0</v>
      </c>
      <c r="L92" s="101">
        <v>0</v>
      </c>
      <c r="M92" s="101">
        <v>0</v>
      </c>
      <c r="N92" s="102">
        <v>2727280</v>
      </c>
      <c r="O92" s="101">
        <v>0</v>
      </c>
      <c r="P92" s="101">
        <v>0</v>
      </c>
      <c r="Q92" s="101">
        <v>0</v>
      </c>
      <c r="R92" s="101">
        <v>0</v>
      </c>
      <c r="S92" s="101">
        <v>0</v>
      </c>
      <c r="T92" s="101">
        <v>0</v>
      </c>
      <c r="U92" s="101">
        <v>0</v>
      </c>
      <c r="V92" s="101">
        <v>0</v>
      </c>
      <c r="W92" s="101">
        <v>0</v>
      </c>
      <c r="X92" s="101">
        <v>0</v>
      </c>
      <c r="Y92" s="192"/>
      <c r="Z92" s="249"/>
      <c r="AA92" s="103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</row>
    <row r="93" spans="1:70" s="12" customFormat="1" ht="102">
      <c r="A93" s="95" t="s">
        <v>116</v>
      </c>
      <c r="B93" s="95" t="s">
        <v>350</v>
      </c>
      <c r="C93" s="96" t="s">
        <v>351</v>
      </c>
      <c r="D93" s="95" t="s">
        <v>348</v>
      </c>
      <c r="E93" s="104">
        <v>2020051290014</v>
      </c>
      <c r="F93" s="95" t="s">
        <v>467</v>
      </c>
      <c r="G93" s="98" t="s">
        <v>42</v>
      </c>
      <c r="H93" s="106">
        <v>1</v>
      </c>
      <c r="I93" s="100" t="s">
        <v>122</v>
      </c>
      <c r="J93" s="101">
        <v>0</v>
      </c>
      <c r="K93" s="101">
        <v>0</v>
      </c>
      <c r="L93" s="101">
        <v>0</v>
      </c>
      <c r="M93" s="101">
        <v>0</v>
      </c>
      <c r="N93" s="102">
        <v>3454550</v>
      </c>
      <c r="O93" s="101">
        <v>0</v>
      </c>
      <c r="P93" s="101">
        <v>0</v>
      </c>
      <c r="Q93" s="101">
        <v>0</v>
      </c>
      <c r="R93" s="101">
        <v>0</v>
      </c>
      <c r="S93" s="101">
        <v>0</v>
      </c>
      <c r="T93" s="101">
        <v>0</v>
      </c>
      <c r="U93" s="101">
        <v>0</v>
      </c>
      <c r="V93" s="101">
        <v>0</v>
      </c>
      <c r="W93" s="101">
        <v>0</v>
      </c>
      <c r="X93" s="101">
        <v>0</v>
      </c>
      <c r="Y93" s="192"/>
      <c r="Z93" s="249"/>
      <c r="AA93" s="103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</row>
    <row r="94" spans="1:70" s="12" customFormat="1" ht="38.25">
      <c r="A94" s="95" t="s">
        <v>116</v>
      </c>
      <c r="B94" s="95" t="s">
        <v>359</v>
      </c>
      <c r="C94" s="96" t="s">
        <v>468</v>
      </c>
      <c r="D94" s="95" t="s">
        <v>469</v>
      </c>
      <c r="E94" s="104">
        <v>2020051290068</v>
      </c>
      <c r="F94" s="95" t="s">
        <v>470</v>
      </c>
      <c r="G94" s="98" t="s">
        <v>42</v>
      </c>
      <c r="H94" s="106">
        <v>1</v>
      </c>
      <c r="I94" s="100" t="s">
        <v>94</v>
      </c>
      <c r="J94" s="101">
        <v>0</v>
      </c>
      <c r="K94" s="101">
        <v>0</v>
      </c>
      <c r="L94" s="101">
        <v>0</v>
      </c>
      <c r="M94" s="101">
        <v>0</v>
      </c>
      <c r="N94" s="102">
        <v>10833333</v>
      </c>
      <c r="O94" s="101">
        <v>0</v>
      </c>
      <c r="P94" s="101">
        <v>0</v>
      </c>
      <c r="Q94" s="101">
        <v>0</v>
      </c>
      <c r="R94" s="101">
        <v>0</v>
      </c>
      <c r="S94" s="101">
        <v>0</v>
      </c>
      <c r="T94" s="101">
        <v>0</v>
      </c>
      <c r="U94" s="101">
        <v>0</v>
      </c>
      <c r="V94" s="101">
        <v>0</v>
      </c>
      <c r="W94" s="101">
        <v>0</v>
      </c>
      <c r="X94" s="101">
        <v>0</v>
      </c>
      <c r="Y94" s="192"/>
      <c r="Z94" s="249"/>
      <c r="AA94" s="103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</row>
    <row r="95" spans="1:70" s="12" customFormat="1" ht="38.25">
      <c r="A95" s="95" t="s">
        <v>116</v>
      </c>
      <c r="B95" s="95" t="s">
        <v>359</v>
      </c>
      <c r="C95" s="96" t="s">
        <v>468</v>
      </c>
      <c r="D95" s="95" t="s">
        <v>469</v>
      </c>
      <c r="E95" s="104">
        <v>2020051290068</v>
      </c>
      <c r="F95" s="95" t="s">
        <v>470</v>
      </c>
      <c r="G95" s="98" t="s">
        <v>42</v>
      </c>
      <c r="H95" s="106">
        <v>1</v>
      </c>
      <c r="I95" s="100" t="s">
        <v>436</v>
      </c>
      <c r="J95" s="101">
        <v>0</v>
      </c>
      <c r="K95" s="101">
        <v>0</v>
      </c>
      <c r="L95" s="101">
        <v>0</v>
      </c>
      <c r="M95" s="101">
        <v>0</v>
      </c>
      <c r="N95" s="102">
        <v>5000000</v>
      </c>
      <c r="O95" s="101">
        <v>0</v>
      </c>
      <c r="P95" s="101">
        <v>0</v>
      </c>
      <c r="Q95" s="101">
        <v>0</v>
      </c>
      <c r="R95" s="101">
        <v>0</v>
      </c>
      <c r="S95" s="101">
        <v>0</v>
      </c>
      <c r="T95" s="101">
        <v>0</v>
      </c>
      <c r="U95" s="101">
        <v>0</v>
      </c>
      <c r="V95" s="101">
        <v>0</v>
      </c>
      <c r="W95" s="101">
        <v>0</v>
      </c>
      <c r="X95" s="101">
        <v>0</v>
      </c>
      <c r="Y95" s="192"/>
      <c r="Z95" s="249"/>
      <c r="AA95" s="103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</row>
    <row r="96" spans="1:70" s="12" customFormat="1" ht="51">
      <c r="A96" s="95" t="s">
        <v>116</v>
      </c>
      <c r="B96" s="95" t="s">
        <v>359</v>
      </c>
      <c r="C96" s="96" t="s">
        <v>468</v>
      </c>
      <c r="D96" s="95" t="s">
        <v>469</v>
      </c>
      <c r="E96" s="104">
        <v>2020051290068</v>
      </c>
      <c r="F96" s="95" t="s">
        <v>471</v>
      </c>
      <c r="G96" s="98" t="s">
        <v>42</v>
      </c>
      <c r="H96" s="106">
        <v>1</v>
      </c>
      <c r="I96" s="100" t="s">
        <v>94</v>
      </c>
      <c r="J96" s="101">
        <v>0</v>
      </c>
      <c r="K96" s="101">
        <v>0</v>
      </c>
      <c r="L96" s="101">
        <v>0</v>
      </c>
      <c r="M96" s="101">
        <v>0</v>
      </c>
      <c r="N96" s="102">
        <v>10833333</v>
      </c>
      <c r="O96" s="101">
        <v>0</v>
      </c>
      <c r="P96" s="101">
        <v>0</v>
      </c>
      <c r="Q96" s="101">
        <v>0</v>
      </c>
      <c r="R96" s="101">
        <v>0</v>
      </c>
      <c r="S96" s="101">
        <v>0</v>
      </c>
      <c r="T96" s="101">
        <v>0</v>
      </c>
      <c r="U96" s="101">
        <v>0</v>
      </c>
      <c r="V96" s="101">
        <v>0</v>
      </c>
      <c r="W96" s="101">
        <v>0</v>
      </c>
      <c r="X96" s="101">
        <v>0</v>
      </c>
      <c r="Y96" s="192"/>
      <c r="Z96" s="249"/>
      <c r="AA96" s="103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</row>
    <row r="97" spans="1:70" s="12" customFormat="1" ht="51">
      <c r="A97" s="95" t="s">
        <v>116</v>
      </c>
      <c r="B97" s="95" t="s">
        <v>359</v>
      </c>
      <c r="C97" s="96" t="s">
        <v>468</v>
      </c>
      <c r="D97" s="95" t="s">
        <v>469</v>
      </c>
      <c r="E97" s="104">
        <v>2020051290068</v>
      </c>
      <c r="F97" s="95" t="s">
        <v>471</v>
      </c>
      <c r="G97" s="98" t="s">
        <v>42</v>
      </c>
      <c r="H97" s="106">
        <v>1</v>
      </c>
      <c r="I97" s="100" t="s">
        <v>436</v>
      </c>
      <c r="J97" s="101">
        <v>0</v>
      </c>
      <c r="K97" s="101">
        <v>0</v>
      </c>
      <c r="L97" s="101">
        <v>0</v>
      </c>
      <c r="M97" s="101">
        <v>0</v>
      </c>
      <c r="N97" s="102">
        <v>5000000</v>
      </c>
      <c r="O97" s="101">
        <v>0</v>
      </c>
      <c r="P97" s="101">
        <v>0</v>
      </c>
      <c r="Q97" s="101">
        <v>0</v>
      </c>
      <c r="R97" s="101">
        <v>0</v>
      </c>
      <c r="S97" s="101">
        <v>0</v>
      </c>
      <c r="T97" s="101">
        <v>0</v>
      </c>
      <c r="U97" s="101">
        <v>0</v>
      </c>
      <c r="V97" s="101">
        <v>0</v>
      </c>
      <c r="W97" s="101">
        <v>0</v>
      </c>
      <c r="X97" s="101">
        <v>0</v>
      </c>
      <c r="Y97" s="192"/>
      <c r="Z97" s="249"/>
      <c r="AA97" s="103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</row>
    <row r="98" spans="1:70" s="12" customFormat="1" ht="38.25">
      <c r="A98" s="95" t="s">
        <v>116</v>
      </c>
      <c r="B98" s="95" t="s">
        <v>359</v>
      </c>
      <c r="C98" s="96" t="s">
        <v>468</v>
      </c>
      <c r="D98" s="95" t="s">
        <v>469</v>
      </c>
      <c r="E98" s="104">
        <v>2020051290068</v>
      </c>
      <c r="F98" s="95" t="s">
        <v>472</v>
      </c>
      <c r="G98" s="98" t="s">
        <v>42</v>
      </c>
      <c r="H98" s="106">
        <v>1</v>
      </c>
      <c r="I98" s="100" t="s">
        <v>94</v>
      </c>
      <c r="J98" s="101">
        <v>0</v>
      </c>
      <c r="K98" s="101">
        <v>0</v>
      </c>
      <c r="L98" s="101">
        <v>0</v>
      </c>
      <c r="M98" s="101">
        <v>0</v>
      </c>
      <c r="N98" s="102">
        <v>10833333</v>
      </c>
      <c r="O98" s="101">
        <v>0</v>
      </c>
      <c r="P98" s="101">
        <v>0</v>
      </c>
      <c r="Q98" s="101">
        <v>0</v>
      </c>
      <c r="R98" s="101">
        <v>0</v>
      </c>
      <c r="S98" s="101">
        <v>0</v>
      </c>
      <c r="T98" s="101">
        <v>0</v>
      </c>
      <c r="U98" s="101">
        <v>0</v>
      </c>
      <c r="V98" s="101">
        <v>0</v>
      </c>
      <c r="W98" s="101">
        <v>0</v>
      </c>
      <c r="X98" s="101">
        <v>0</v>
      </c>
      <c r="Y98" s="192"/>
      <c r="Z98" s="249"/>
      <c r="AA98" s="103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</row>
    <row r="99" spans="1:70" s="12" customFormat="1" ht="38.25">
      <c r="A99" s="95" t="s">
        <v>116</v>
      </c>
      <c r="B99" s="95" t="s">
        <v>359</v>
      </c>
      <c r="C99" s="96" t="s">
        <v>468</v>
      </c>
      <c r="D99" s="95" t="s">
        <v>469</v>
      </c>
      <c r="E99" s="104">
        <v>2020051290068</v>
      </c>
      <c r="F99" s="95" t="s">
        <v>472</v>
      </c>
      <c r="G99" s="98" t="s">
        <v>42</v>
      </c>
      <c r="H99" s="106">
        <v>1</v>
      </c>
      <c r="I99" s="100" t="s">
        <v>436</v>
      </c>
      <c r="J99" s="101">
        <v>0</v>
      </c>
      <c r="K99" s="101">
        <v>0</v>
      </c>
      <c r="L99" s="101">
        <v>0</v>
      </c>
      <c r="M99" s="101">
        <v>0</v>
      </c>
      <c r="N99" s="102">
        <v>5000000</v>
      </c>
      <c r="O99" s="101">
        <v>0</v>
      </c>
      <c r="P99" s="101">
        <v>0</v>
      </c>
      <c r="Q99" s="101">
        <v>0</v>
      </c>
      <c r="R99" s="101">
        <v>0</v>
      </c>
      <c r="S99" s="101">
        <v>0</v>
      </c>
      <c r="T99" s="101">
        <v>0</v>
      </c>
      <c r="U99" s="101">
        <v>0</v>
      </c>
      <c r="V99" s="101">
        <v>0</v>
      </c>
      <c r="W99" s="101">
        <v>0</v>
      </c>
      <c r="X99" s="101">
        <v>0</v>
      </c>
      <c r="Y99" s="192"/>
      <c r="Z99" s="249"/>
      <c r="AA99" s="103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</row>
    <row r="100" spans="1:70" s="12" customFormat="1" ht="38.25">
      <c r="A100" s="95" t="s">
        <v>116</v>
      </c>
      <c r="B100" s="95" t="s">
        <v>359</v>
      </c>
      <c r="C100" s="96" t="s">
        <v>468</v>
      </c>
      <c r="D100" s="95" t="s">
        <v>469</v>
      </c>
      <c r="E100" s="104">
        <v>2020051290068</v>
      </c>
      <c r="F100" s="95" t="s">
        <v>473</v>
      </c>
      <c r="G100" s="98" t="s">
        <v>90</v>
      </c>
      <c r="H100" s="111">
        <v>1</v>
      </c>
      <c r="I100" s="100" t="s">
        <v>415</v>
      </c>
      <c r="J100" s="101">
        <v>0</v>
      </c>
      <c r="K100" s="101">
        <v>0</v>
      </c>
      <c r="L100" s="101">
        <v>0</v>
      </c>
      <c r="M100" s="101">
        <v>0</v>
      </c>
      <c r="N100" s="102">
        <v>203320000</v>
      </c>
      <c r="O100" s="101">
        <v>0</v>
      </c>
      <c r="P100" s="101">
        <v>0</v>
      </c>
      <c r="Q100" s="101">
        <v>0</v>
      </c>
      <c r="R100" s="101">
        <v>0</v>
      </c>
      <c r="S100" s="101">
        <v>0</v>
      </c>
      <c r="T100" s="101">
        <v>0</v>
      </c>
      <c r="U100" s="101">
        <v>0</v>
      </c>
      <c r="V100" s="101">
        <v>0</v>
      </c>
      <c r="W100" s="101">
        <v>0</v>
      </c>
      <c r="X100" s="101">
        <v>0</v>
      </c>
      <c r="Y100" s="192"/>
      <c r="Z100" s="249"/>
      <c r="AA100" s="103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</row>
    <row r="101" spans="1:70" s="12" customFormat="1" ht="38.25">
      <c r="A101" s="95" t="s">
        <v>116</v>
      </c>
      <c r="B101" s="95" t="s">
        <v>359</v>
      </c>
      <c r="C101" s="96" t="s">
        <v>468</v>
      </c>
      <c r="D101" s="95" t="s">
        <v>469</v>
      </c>
      <c r="E101" s="104">
        <v>2020051290068</v>
      </c>
      <c r="F101" s="95" t="s">
        <v>474</v>
      </c>
      <c r="G101" s="98" t="s">
        <v>42</v>
      </c>
      <c r="H101" s="106">
        <v>1</v>
      </c>
      <c r="I101" s="100" t="s">
        <v>94</v>
      </c>
      <c r="J101" s="101">
        <v>0</v>
      </c>
      <c r="K101" s="101">
        <v>0</v>
      </c>
      <c r="L101" s="101">
        <v>0</v>
      </c>
      <c r="M101" s="101">
        <v>0</v>
      </c>
      <c r="N101" s="102">
        <v>10833335</v>
      </c>
      <c r="O101" s="101">
        <v>0</v>
      </c>
      <c r="P101" s="101">
        <v>0</v>
      </c>
      <c r="Q101" s="101">
        <v>0</v>
      </c>
      <c r="R101" s="101">
        <v>0</v>
      </c>
      <c r="S101" s="101">
        <v>0</v>
      </c>
      <c r="T101" s="101">
        <v>0</v>
      </c>
      <c r="U101" s="101">
        <v>0</v>
      </c>
      <c r="V101" s="101">
        <v>0</v>
      </c>
      <c r="W101" s="101">
        <v>0</v>
      </c>
      <c r="X101" s="101">
        <v>0</v>
      </c>
      <c r="Y101" s="192"/>
      <c r="Z101" s="249"/>
      <c r="AA101" s="103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</row>
    <row r="102" spans="1:70" s="12" customFormat="1" ht="38.25">
      <c r="A102" s="95" t="s">
        <v>116</v>
      </c>
      <c r="B102" s="95" t="s">
        <v>359</v>
      </c>
      <c r="C102" s="96" t="s">
        <v>468</v>
      </c>
      <c r="D102" s="95" t="s">
        <v>469</v>
      </c>
      <c r="E102" s="104">
        <v>2020051290068</v>
      </c>
      <c r="F102" s="95" t="s">
        <v>474</v>
      </c>
      <c r="G102" s="98" t="s">
        <v>42</v>
      </c>
      <c r="H102" s="106">
        <v>1</v>
      </c>
      <c r="I102" s="100" t="s">
        <v>436</v>
      </c>
      <c r="J102" s="101">
        <v>0</v>
      </c>
      <c r="K102" s="101">
        <v>0</v>
      </c>
      <c r="L102" s="101">
        <v>0</v>
      </c>
      <c r="M102" s="101">
        <v>0</v>
      </c>
      <c r="N102" s="102">
        <v>5000000</v>
      </c>
      <c r="O102" s="101">
        <v>0</v>
      </c>
      <c r="P102" s="101">
        <v>0</v>
      </c>
      <c r="Q102" s="101">
        <v>0</v>
      </c>
      <c r="R102" s="101">
        <v>0</v>
      </c>
      <c r="S102" s="101">
        <v>0</v>
      </c>
      <c r="T102" s="101">
        <v>0</v>
      </c>
      <c r="U102" s="101">
        <v>0</v>
      </c>
      <c r="V102" s="101">
        <v>0</v>
      </c>
      <c r="W102" s="101">
        <v>0</v>
      </c>
      <c r="X102" s="101">
        <v>0</v>
      </c>
      <c r="Y102" s="192"/>
      <c r="Z102" s="249"/>
      <c r="AA102" s="103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</row>
    <row r="103" spans="1:70" s="12" customFormat="1" ht="63.75">
      <c r="A103" s="95" t="s">
        <v>116</v>
      </c>
      <c r="B103" s="95" t="s">
        <v>359</v>
      </c>
      <c r="C103" s="96" t="s">
        <v>475</v>
      </c>
      <c r="D103" s="95" t="s">
        <v>347</v>
      </c>
      <c r="E103" s="104">
        <v>2020051290012</v>
      </c>
      <c r="F103" s="95" t="s">
        <v>476</v>
      </c>
      <c r="G103" s="98" t="s">
        <v>42</v>
      </c>
      <c r="H103" s="106">
        <v>1</v>
      </c>
      <c r="I103" s="100" t="s">
        <v>133</v>
      </c>
      <c r="J103" s="101">
        <v>0</v>
      </c>
      <c r="K103" s="101">
        <v>0</v>
      </c>
      <c r="L103" s="101">
        <v>0</v>
      </c>
      <c r="M103" s="101">
        <v>0</v>
      </c>
      <c r="N103" s="102">
        <v>27200000</v>
      </c>
      <c r="O103" s="101">
        <v>0</v>
      </c>
      <c r="P103" s="101">
        <v>0</v>
      </c>
      <c r="Q103" s="101">
        <v>0</v>
      </c>
      <c r="R103" s="101">
        <v>0</v>
      </c>
      <c r="S103" s="101">
        <v>0</v>
      </c>
      <c r="T103" s="101">
        <v>0</v>
      </c>
      <c r="U103" s="101">
        <v>0</v>
      </c>
      <c r="V103" s="101">
        <v>0</v>
      </c>
      <c r="W103" s="101">
        <v>0</v>
      </c>
      <c r="X103" s="101">
        <v>0</v>
      </c>
      <c r="Y103" s="192"/>
      <c r="Z103" s="249"/>
      <c r="AA103" s="103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</row>
    <row r="104" spans="1:70" s="12" customFormat="1" ht="63.75">
      <c r="A104" s="95" t="s">
        <v>116</v>
      </c>
      <c r="B104" s="95" t="s">
        <v>359</v>
      </c>
      <c r="C104" s="96" t="s">
        <v>475</v>
      </c>
      <c r="D104" s="95" t="s">
        <v>347</v>
      </c>
      <c r="E104" s="104">
        <v>2020051290012</v>
      </c>
      <c r="F104" s="95" t="s">
        <v>476</v>
      </c>
      <c r="G104" s="98" t="s">
        <v>42</v>
      </c>
      <c r="H104" s="106">
        <v>1</v>
      </c>
      <c r="I104" s="100" t="s">
        <v>477</v>
      </c>
      <c r="J104" s="112">
        <v>0</v>
      </c>
      <c r="K104" s="113">
        <v>0</v>
      </c>
      <c r="L104" s="113">
        <v>0</v>
      </c>
      <c r="M104" s="113">
        <v>0</v>
      </c>
      <c r="N104" s="112">
        <v>0</v>
      </c>
      <c r="O104" s="112">
        <v>0</v>
      </c>
      <c r="P104" s="102">
        <v>335000000</v>
      </c>
      <c r="Q104" s="288">
        <v>0</v>
      </c>
      <c r="R104" s="288">
        <v>0</v>
      </c>
      <c r="S104" s="288">
        <v>0</v>
      </c>
      <c r="T104" s="288">
        <v>0</v>
      </c>
      <c r="U104" s="288">
        <v>0</v>
      </c>
      <c r="V104" s="288">
        <v>0</v>
      </c>
      <c r="W104" s="288">
        <v>0</v>
      </c>
      <c r="X104" s="288">
        <v>0</v>
      </c>
      <c r="Y104" s="115"/>
      <c r="Z104" s="115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</row>
    <row r="105" spans="1:70" s="12" customFormat="1" ht="63.75">
      <c r="A105" s="95" t="s">
        <v>116</v>
      </c>
      <c r="B105" s="95" t="s">
        <v>359</v>
      </c>
      <c r="C105" s="96" t="s">
        <v>475</v>
      </c>
      <c r="D105" s="95" t="s">
        <v>347</v>
      </c>
      <c r="E105" s="104">
        <v>2020051290012</v>
      </c>
      <c r="F105" s="95" t="s">
        <v>476</v>
      </c>
      <c r="G105" s="98" t="s">
        <v>42</v>
      </c>
      <c r="H105" s="106">
        <v>1</v>
      </c>
      <c r="I105" s="100" t="s">
        <v>478</v>
      </c>
      <c r="J105" s="112">
        <v>0</v>
      </c>
      <c r="K105" s="113">
        <v>0</v>
      </c>
      <c r="L105" s="113">
        <v>0</v>
      </c>
      <c r="M105" s="113">
        <v>0</v>
      </c>
      <c r="N105" s="112">
        <v>0</v>
      </c>
      <c r="O105" s="112">
        <v>0</v>
      </c>
      <c r="P105" s="102">
        <v>135000000</v>
      </c>
      <c r="Q105" s="288">
        <v>0</v>
      </c>
      <c r="R105" s="288">
        <v>0</v>
      </c>
      <c r="S105" s="288">
        <v>0</v>
      </c>
      <c r="T105" s="288">
        <v>0</v>
      </c>
      <c r="U105" s="288">
        <v>0</v>
      </c>
      <c r="V105" s="288">
        <v>0</v>
      </c>
      <c r="W105" s="288">
        <v>0</v>
      </c>
      <c r="X105" s="288">
        <v>0</v>
      </c>
      <c r="Y105" s="115"/>
      <c r="Z105" s="115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</row>
    <row r="106" spans="1:70" s="12" customFormat="1" ht="63.75">
      <c r="A106" s="95" t="s">
        <v>116</v>
      </c>
      <c r="B106" s="95" t="s">
        <v>359</v>
      </c>
      <c r="C106" s="96" t="s">
        <v>475</v>
      </c>
      <c r="D106" s="95" t="s">
        <v>347</v>
      </c>
      <c r="E106" s="104">
        <v>2020051290012</v>
      </c>
      <c r="F106" s="95" t="s">
        <v>476</v>
      </c>
      <c r="G106" s="98" t="s">
        <v>42</v>
      </c>
      <c r="H106" s="106">
        <v>1</v>
      </c>
      <c r="I106" s="100" t="s">
        <v>479</v>
      </c>
      <c r="J106" s="112">
        <v>0</v>
      </c>
      <c r="K106" s="113">
        <v>0</v>
      </c>
      <c r="L106" s="113">
        <v>0</v>
      </c>
      <c r="M106" s="113">
        <v>0</v>
      </c>
      <c r="N106" s="112">
        <v>0</v>
      </c>
      <c r="O106" s="112">
        <v>0</v>
      </c>
      <c r="P106" s="102">
        <v>85000000</v>
      </c>
      <c r="Q106" s="288">
        <v>0</v>
      </c>
      <c r="R106" s="288">
        <v>0</v>
      </c>
      <c r="S106" s="288">
        <v>0</v>
      </c>
      <c r="T106" s="288">
        <v>0</v>
      </c>
      <c r="U106" s="288">
        <v>0</v>
      </c>
      <c r="V106" s="288">
        <v>0</v>
      </c>
      <c r="W106" s="288">
        <v>0</v>
      </c>
      <c r="X106" s="288">
        <v>0</v>
      </c>
      <c r="Y106" s="115"/>
      <c r="Z106" s="115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</row>
    <row r="107" spans="1:70" s="12" customFormat="1" ht="63.75">
      <c r="A107" s="95" t="s">
        <v>35</v>
      </c>
      <c r="B107" s="95" t="s">
        <v>399</v>
      </c>
      <c r="C107" s="96" t="s">
        <v>400</v>
      </c>
      <c r="D107" s="95" t="s">
        <v>480</v>
      </c>
      <c r="E107" s="104">
        <v>2020051290070</v>
      </c>
      <c r="F107" s="95" t="s">
        <v>481</v>
      </c>
      <c r="G107" s="98" t="s">
        <v>42</v>
      </c>
      <c r="H107" s="106">
        <v>1</v>
      </c>
      <c r="I107" s="100" t="s">
        <v>482</v>
      </c>
      <c r="J107" s="112">
        <v>0</v>
      </c>
      <c r="K107" s="113">
        <v>0</v>
      </c>
      <c r="L107" s="113">
        <v>0</v>
      </c>
      <c r="M107" s="113">
        <v>0</v>
      </c>
      <c r="N107" s="102">
        <v>22200000</v>
      </c>
      <c r="O107" s="112">
        <v>0</v>
      </c>
      <c r="P107" s="113">
        <v>0</v>
      </c>
      <c r="Q107" s="288">
        <v>0</v>
      </c>
      <c r="R107" s="288">
        <v>0</v>
      </c>
      <c r="S107" s="288">
        <v>0</v>
      </c>
      <c r="T107" s="288">
        <v>0</v>
      </c>
      <c r="U107" s="288">
        <v>0</v>
      </c>
      <c r="V107" s="288">
        <v>0</v>
      </c>
      <c r="W107" s="288">
        <v>0</v>
      </c>
      <c r="X107" s="288">
        <v>0</v>
      </c>
      <c r="Y107" s="115"/>
      <c r="Z107" s="115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</row>
    <row r="108" spans="1:70" s="12" customFormat="1" ht="63.75">
      <c r="A108" s="95" t="s">
        <v>35</v>
      </c>
      <c r="B108" s="95" t="s">
        <v>399</v>
      </c>
      <c r="C108" s="96" t="s">
        <v>400</v>
      </c>
      <c r="D108" s="95" t="s">
        <v>480</v>
      </c>
      <c r="E108" s="104">
        <v>2020051290070</v>
      </c>
      <c r="F108" s="95" t="s">
        <v>483</v>
      </c>
      <c r="G108" s="98" t="s">
        <v>90</v>
      </c>
      <c r="H108" s="106">
        <v>1</v>
      </c>
      <c r="I108" s="100" t="s">
        <v>482</v>
      </c>
      <c r="J108" s="112">
        <v>0</v>
      </c>
      <c r="K108" s="113">
        <v>0</v>
      </c>
      <c r="L108" s="113">
        <v>0</v>
      </c>
      <c r="M108" s="113">
        <v>0</v>
      </c>
      <c r="N108" s="102">
        <v>22200000</v>
      </c>
      <c r="O108" s="112">
        <v>0</v>
      </c>
      <c r="P108" s="113">
        <v>0</v>
      </c>
      <c r="Q108" s="288">
        <v>0</v>
      </c>
      <c r="R108" s="288">
        <v>0</v>
      </c>
      <c r="S108" s="288">
        <v>0</v>
      </c>
      <c r="T108" s="288">
        <v>0</v>
      </c>
      <c r="U108" s="288">
        <v>0</v>
      </c>
      <c r="V108" s="288">
        <v>0</v>
      </c>
      <c r="W108" s="288">
        <v>0</v>
      </c>
      <c r="X108" s="288">
        <v>0</v>
      </c>
      <c r="Y108" s="115"/>
      <c r="Z108" s="115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</row>
    <row r="109" spans="1:70" s="12" customFormat="1" ht="76.5">
      <c r="A109" s="95" t="s">
        <v>35</v>
      </c>
      <c r="B109" s="95" t="s">
        <v>399</v>
      </c>
      <c r="C109" s="96" t="s">
        <v>400</v>
      </c>
      <c r="D109" s="95" t="s">
        <v>480</v>
      </c>
      <c r="E109" s="104">
        <v>2020051290070</v>
      </c>
      <c r="F109" s="95" t="s">
        <v>484</v>
      </c>
      <c r="G109" s="98" t="s">
        <v>42</v>
      </c>
      <c r="H109" s="106">
        <v>1</v>
      </c>
      <c r="I109" s="100" t="s">
        <v>104</v>
      </c>
      <c r="J109" s="112">
        <v>0</v>
      </c>
      <c r="K109" s="113">
        <v>0</v>
      </c>
      <c r="L109" s="113">
        <v>0</v>
      </c>
      <c r="M109" s="113">
        <v>0</v>
      </c>
      <c r="N109" s="102">
        <v>30000000</v>
      </c>
      <c r="O109" s="112">
        <v>0</v>
      </c>
      <c r="P109" s="113">
        <v>0</v>
      </c>
      <c r="Q109" s="288">
        <v>0</v>
      </c>
      <c r="R109" s="288">
        <v>0</v>
      </c>
      <c r="S109" s="288">
        <v>0</v>
      </c>
      <c r="T109" s="288">
        <v>0</v>
      </c>
      <c r="U109" s="288">
        <v>0</v>
      </c>
      <c r="V109" s="288">
        <v>0</v>
      </c>
      <c r="W109" s="288">
        <v>0</v>
      </c>
      <c r="X109" s="288">
        <v>0</v>
      </c>
      <c r="Y109" s="115"/>
      <c r="Z109" s="115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</row>
    <row r="110" spans="1:70" s="12" customFormat="1" ht="51">
      <c r="A110" s="95" t="s">
        <v>35</v>
      </c>
      <c r="B110" s="95" t="s">
        <v>399</v>
      </c>
      <c r="C110" s="96" t="s">
        <v>400</v>
      </c>
      <c r="D110" s="95" t="s">
        <v>480</v>
      </c>
      <c r="E110" s="104">
        <v>2020051290070</v>
      </c>
      <c r="F110" s="95" t="s">
        <v>485</v>
      </c>
      <c r="G110" s="98" t="s">
        <v>42</v>
      </c>
      <c r="H110" s="106">
        <v>1</v>
      </c>
      <c r="I110" s="100" t="s">
        <v>482</v>
      </c>
      <c r="J110" s="112">
        <v>0</v>
      </c>
      <c r="K110" s="113">
        <v>0</v>
      </c>
      <c r="L110" s="113">
        <v>0</v>
      </c>
      <c r="M110" s="113">
        <v>0</v>
      </c>
      <c r="N110" s="102">
        <v>11100000</v>
      </c>
      <c r="O110" s="112">
        <v>0</v>
      </c>
      <c r="P110" s="113">
        <v>0</v>
      </c>
      <c r="Q110" s="288">
        <v>0</v>
      </c>
      <c r="R110" s="288">
        <v>0</v>
      </c>
      <c r="S110" s="288">
        <v>0</v>
      </c>
      <c r="T110" s="288">
        <v>0</v>
      </c>
      <c r="U110" s="288">
        <v>0</v>
      </c>
      <c r="V110" s="288">
        <v>0</v>
      </c>
      <c r="W110" s="288">
        <v>0</v>
      </c>
      <c r="X110" s="288">
        <v>0</v>
      </c>
      <c r="Y110" s="115"/>
      <c r="Z110" s="115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</row>
    <row r="111" spans="1:70" s="12" customFormat="1" ht="51">
      <c r="A111" s="95" t="s">
        <v>35</v>
      </c>
      <c r="B111" s="95" t="s">
        <v>399</v>
      </c>
      <c r="C111" s="96" t="s">
        <v>400</v>
      </c>
      <c r="D111" s="95" t="s">
        <v>480</v>
      </c>
      <c r="E111" s="104">
        <v>2020051290070</v>
      </c>
      <c r="F111" s="95" t="s">
        <v>485</v>
      </c>
      <c r="G111" s="98" t="s">
        <v>42</v>
      </c>
      <c r="H111" s="106">
        <v>1</v>
      </c>
      <c r="I111" s="100" t="s">
        <v>482</v>
      </c>
      <c r="J111" s="112">
        <v>0</v>
      </c>
      <c r="K111" s="113">
        <v>0</v>
      </c>
      <c r="L111" s="113">
        <v>0</v>
      </c>
      <c r="M111" s="113">
        <v>0</v>
      </c>
      <c r="N111" s="102">
        <v>11100000</v>
      </c>
      <c r="O111" s="112">
        <v>0</v>
      </c>
      <c r="P111" s="113">
        <v>0</v>
      </c>
      <c r="Q111" s="288">
        <v>0</v>
      </c>
      <c r="R111" s="288">
        <v>0</v>
      </c>
      <c r="S111" s="288">
        <v>0</v>
      </c>
      <c r="T111" s="288">
        <v>0</v>
      </c>
      <c r="U111" s="288">
        <v>0</v>
      </c>
      <c r="V111" s="288">
        <v>0</v>
      </c>
      <c r="W111" s="288">
        <v>0</v>
      </c>
      <c r="X111" s="288">
        <v>0</v>
      </c>
      <c r="Y111" s="115"/>
      <c r="Z111" s="115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</row>
    <row r="112" spans="1:70" s="12" customFormat="1" ht="51">
      <c r="A112" s="95" t="s">
        <v>35</v>
      </c>
      <c r="B112" s="95" t="s">
        <v>36</v>
      </c>
      <c r="C112" s="96" t="s">
        <v>486</v>
      </c>
      <c r="D112" s="95" t="s">
        <v>480</v>
      </c>
      <c r="E112" s="104">
        <v>2020051290070</v>
      </c>
      <c r="F112" s="95" t="s">
        <v>487</v>
      </c>
      <c r="G112" s="98" t="s">
        <v>42</v>
      </c>
      <c r="H112" s="106">
        <v>1</v>
      </c>
      <c r="I112" s="100" t="s">
        <v>40</v>
      </c>
      <c r="J112" s="112">
        <v>0</v>
      </c>
      <c r="K112" s="113">
        <v>0</v>
      </c>
      <c r="L112" s="113">
        <v>0</v>
      </c>
      <c r="M112" s="113">
        <v>0</v>
      </c>
      <c r="N112" s="102">
        <v>1000000</v>
      </c>
      <c r="O112" s="112">
        <v>0</v>
      </c>
      <c r="P112" s="113">
        <v>0</v>
      </c>
      <c r="Q112" s="288">
        <v>0</v>
      </c>
      <c r="R112" s="288">
        <v>0</v>
      </c>
      <c r="S112" s="288">
        <v>0</v>
      </c>
      <c r="T112" s="288">
        <v>0</v>
      </c>
      <c r="U112" s="288">
        <v>0</v>
      </c>
      <c r="V112" s="288">
        <v>0</v>
      </c>
      <c r="W112" s="288">
        <v>0</v>
      </c>
      <c r="X112" s="288">
        <v>0</v>
      </c>
      <c r="Y112" s="115"/>
      <c r="Z112" s="115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</row>
    <row r="113" spans="1:70" s="12" customFormat="1" ht="51">
      <c r="A113" s="95" t="s">
        <v>35</v>
      </c>
      <c r="B113" s="95" t="s">
        <v>36</v>
      </c>
      <c r="C113" s="96" t="s">
        <v>486</v>
      </c>
      <c r="D113" s="95" t="s">
        <v>480</v>
      </c>
      <c r="E113" s="104">
        <v>2020051290070</v>
      </c>
      <c r="F113" s="95" t="s">
        <v>487</v>
      </c>
      <c r="G113" s="98" t="s">
        <v>42</v>
      </c>
      <c r="H113" s="106">
        <v>1</v>
      </c>
      <c r="I113" s="100" t="s">
        <v>140</v>
      </c>
      <c r="J113" s="112">
        <v>0</v>
      </c>
      <c r="K113" s="113">
        <v>0</v>
      </c>
      <c r="L113" s="113">
        <v>0</v>
      </c>
      <c r="M113" s="113">
        <v>0</v>
      </c>
      <c r="N113" s="112">
        <v>0</v>
      </c>
      <c r="O113" s="112">
        <v>0</v>
      </c>
      <c r="P113" s="113">
        <v>0</v>
      </c>
      <c r="Q113" s="288">
        <v>0</v>
      </c>
      <c r="R113" s="288">
        <v>0</v>
      </c>
      <c r="S113" s="288">
        <v>0</v>
      </c>
      <c r="T113" s="288">
        <v>0</v>
      </c>
      <c r="U113" s="102">
        <v>10000000</v>
      </c>
      <c r="V113" s="288">
        <v>0</v>
      </c>
      <c r="W113" s="288">
        <v>0</v>
      </c>
      <c r="X113" s="288">
        <v>0</v>
      </c>
      <c r="Y113" s="115"/>
      <c r="Z113" s="115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</row>
    <row r="114" spans="1:70" s="12" customFormat="1" ht="51">
      <c r="A114" s="95" t="s">
        <v>35</v>
      </c>
      <c r="B114" s="95" t="s">
        <v>36</v>
      </c>
      <c r="C114" s="96" t="s">
        <v>486</v>
      </c>
      <c r="D114" s="95" t="s">
        <v>480</v>
      </c>
      <c r="E114" s="104">
        <v>2020051290070</v>
      </c>
      <c r="F114" s="95" t="s">
        <v>487</v>
      </c>
      <c r="G114" s="98" t="s">
        <v>42</v>
      </c>
      <c r="H114" s="106">
        <v>1</v>
      </c>
      <c r="I114" s="100" t="s">
        <v>40</v>
      </c>
      <c r="J114" s="112">
        <v>0</v>
      </c>
      <c r="K114" s="113">
        <v>0</v>
      </c>
      <c r="L114" s="113">
        <v>0</v>
      </c>
      <c r="M114" s="113">
        <v>0</v>
      </c>
      <c r="N114" s="102">
        <v>1000000</v>
      </c>
      <c r="O114" s="112">
        <v>0</v>
      </c>
      <c r="P114" s="113">
        <v>0</v>
      </c>
      <c r="Q114" s="288">
        <v>0</v>
      </c>
      <c r="R114" s="288">
        <v>0</v>
      </c>
      <c r="S114" s="288">
        <v>0</v>
      </c>
      <c r="T114" s="288">
        <v>0</v>
      </c>
      <c r="U114" s="288">
        <v>0</v>
      </c>
      <c r="V114" s="288">
        <v>0</v>
      </c>
      <c r="W114" s="288">
        <v>0</v>
      </c>
      <c r="X114" s="288">
        <v>0</v>
      </c>
      <c r="Y114" s="115"/>
      <c r="Z114" s="115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</row>
    <row r="115" spans="1:70" s="12" customFormat="1" ht="51">
      <c r="A115" s="95" t="s">
        <v>35</v>
      </c>
      <c r="B115" s="95" t="s">
        <v>36</v>
      </c>
      <c r="C115" s="96" t="s">
        <v>486</v>
      </c>
      <c r="D115" s="95" t="s">
        <v>480</v>
      </c>
      <c r="E115" s="104">
        <v>2020051290070</v>
      </c>
      <c r="F115" s="95" t="s">
        <v>487</v>
      </c>
      <c r="G115" s="98" t="s">
        <v>42</v>
      </c>
      <c r="H115" s="106">
        <v>1</v>
      </c>
      <c r="I115" s="100" t="s">
        <v>140</v>
      </c>
      <c r="J115" s="112">
        <v>0</v>
      </c>
      <c r="K115" s="113">
        <v>0</v>
      </c>
      <c r="L115" s="113">
        <v>0</v>
      </c>
      <c r="M115" s="113">
        <v>0</v>
      </c>
      <c r="N115" s="112">
        <v>0</v>
      </c>
      <c r="O115" s="112">
        <v>0</v>
      </c>
      <c r="P115" s="113">
        <v>0</v>
      </c>
      <c r="Q115" s="288">
        <v>0</v>
      </c>
      <c r="R115" s="288">
        <v>0</v>
      </c>
      <c r="S115" s="288">
        <v>0</v>
      </c>
      <c r="T115" s="288">
        <v>0</v>
      </c>
      <c r="U115" s="102">
        <v>10000000</v>
      </c>
      <c r="V115" s="288">
        <v>0</v>
      </c>
      <c r="W115" s="288">
        <v>0</v>
      </c>
      <c r="X115" s="288">
        <v>0</v>
      </c>
      <c r="Y115" s="115"/>
      <c r="Z115" s="115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</row>
    <row r="116" spans="1:70" s="12" customFormat="1" ht="51">
      <c r="A116" s="95" t="s">
        <v>35</v>
      </c>
      <c r="B116" s="95" t="s">
        <v>36</v>
      </c>
      <c r="C116" s="96" t="s">
        <v>486</v>
      </c>
      <c r="D116" s="95" t="s">
        <v>480</v>
      </c>
      <c r="E116" s="104">
        <v>2020051290070</v>
      </c>
      <c r="F116" s="95" t="s">
        <v>488</v>
      </c>
      <c r="G116" s="98" t="s">
        <v>42</v>
      </c>
      <c r="H116" s="106">
        <v>1</v>
      </c>
      <c r="I116" s="100" t="s">
        <v>482</v>
      </c>
      <c r="J116" s="112">
        <v>0</v>
      </c>
      <c r="K116" s="113">
        <v>0</v>
      </c>
      <c r="L116" s="113">
        <v>0</v>
      </c>
      <c r="M116" s="113">
        <v>0</v>
      </c>
      <c r="N116" s="102">
        <v>11100000</v>
      </c>
      <c r="O116" s="112">
        <v>0</v>
      </c>
      <c r="P116" s="113">
        <v>0</v>
      </c>
      <c r="Q116" s="288">
        <v>0</v>
      </c>
      <c r="R116" s="288">
        <v>0</v>
      </c>
      <c r="S116" s="288">
        <v>0</v>
      </c>
      <c r="T116" s="288">
        <v>0</v>
      </c>
      <c r="U116" s="288">
        <v>0</v>
      </c>
      <c r="V116" s="288">
        <v>0</v>
      </c>
      <c r="W116" s="288">
        <v>0</v>
      </c>
      <c r="X116" s="288">
        <v>0</v>
      </c>
      <c r="Y116" s="115"/>
      <c r="Z116" s="115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</row>
    <row r="117" spans="1:70" s="12" customFormat="1" ht="51">
      <c r="A117" s="95" t="s">
        <v>35</v>
      </c>
      <c r="B117" s="95" t="s">
        <v>36</v>
      </c>
      <c r="C117" s="96" t="s">
        <v>486</v>
      </c>
      <c r="D117" s="95" t="s">
        <v>480</v>
      </c>
      <c r="E117" s="104">
        <v>2020051290070</v>
      </c>
      <c r="F117" s="95" t="s">
        <v>488</v>
      </c>
      <c r="G117" s="98" t="s">
        <v>42</v>
      </c>
      <c r="H117" s="106">
        <v>1</v>
      </c>
      <c r="I117" s="100" t="s">
        <v>482</v>
      </c>
      <c r="J117" s="112">
        <v>0</v>
      </c>
      <c r="K117" s="113">
        <v>0</v>
      </c>
      <c r="L117" s="113">
        <v>0</v>
      </c>
      <c r="M117" s="113">
        <v>0</v>
      </c>
      <c r="N117" s="102">
        <v>11100000</v>
      </c>
      <c r="O117" s="112">
        <v>0</v>
      </c>
      <c r="P117" s="113">
        <v>0</v>
      </c>
      <c r="Q117" s="288">
        <v>0</v>
      </c>
      <c r="R117" s="288">
        <v>0</v>
      </c>
      <c r="S117" s="288">
        <v>0</v>
      </c>
      <c r="T117" s="288">
        <v>0</v>
      </c>
      <c r="U117" s="288">
        <v>0</v>
      </c>
      <c r="V117" s="288">
        <v>0</v>
      </c>
      <c r="W117" s="288">
        <v>0</v>
      </c>
      <c r="X117" s="288">
        <v>0</v>
      </c>
      <c r="Y117" s="115"/>
      <c r="Z117" s="115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</row>
    <row r="118" spans="1:70" s="12" customFormat="1" ht="51">
      <c r="A118" s="95" t="s">
        <v>35</v>
      </c>
      <c r="B118" s="95" t="s">
        <v>36</v>
      </c>
      <c r="C118" s="96" t="s">
        <v>486</v>
      </c>
      <c r="D118" s="95" t="s">
        <v>480</v>
      </c>
      <c r="E118" s="104">
        <v>2020051290070</v>
      </c>
      <c r="F118" s="95" t="s">
        <v>489</v>
      </c>
      <c r="G118" s="98" t="s">
        <v>42</v>
      </c>
      <c r="H118" s="106">
        <v>1</v>
      </c>
      <c r="I118" s="100" t="s">
        <v>104</v>
      </c>
      <c r="J118" s="112">
        <v>0</v>
      </c>
      <c r="K118" s="113">
        <v>0</v>
      </c>
      <c r="L118" s="113">
        <v>0</v>
      </c>
      <c r="M118" s="113">
        <v>0</v>
      </c>
      <c r="N118" s="102">
        <v>37500000</v>
      </c>
      <c r="O118" s="112">
        <v>0</v>
      </c>
      <c r="P118" s="113">
        <v>0</v>
      </c>
      <c r="Q118" s="288">
        <v>0</v>
      </c>
      <c r="R118" s="288">
        <v>0</v>
      </c>
      <c r="S118" s="288">
        <v>0</v>
      </c>
      <c r="T118" s="288">
        <v>0</v>
      </c>
      <c r="U118" s="288">
        <v>0</v>
      </c>
      <c r="V118" s="288">
        <v>0</v>
      </c>
      <c r="W118" s="288">
        <v>0</v>
      </c>
      <c r="X118" s="288">
        <v>0</v>
      </c>
      <c r="Y118" s="115"/>
      <c r="Z118" s="115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</row>
    <row r="119" spans="1:70" s="12" customFormat="1" ht="51">
      <c r="A119" s="95" t="s">
        <v>35</v>
      </c>
      <c r="B119" s="95" t="s">
        <v>36</v>
      </c>
      <c r="C119" s="96" t="s">
        <v>486</v>
      </c>
      <c r="D119" s="95" t="s">
        <v>480</v>
      </c>
      <c r="E119" s="104">
        <v>2020051290070</v>
      </c>
      <c r="F119" s="95" t="s">
        <v>489</v>
      </c>
      <c r="G119" s="98" t="s">
        <v>42</v>
      </c>
      <c r="H119" s="106">
        <v>1</v>
      </c>
      <c r="I119" s="100" t="s">
        <v>104</v>
      </c>
      <c r="J119" s="112">
        <v>0</v>
      </c>
      <c r="K119" s="113">
        <v>0</v>
      </c>
      <c r="L119" s="113">
        <v>0</v>
      </c>
      <c r="M119" s="113">
        <v>0</v>
      </c>
      <c r="N119" s="102">
        <v>37500000</v>
      </c>
      <c r="O119" s="112">
        <v>0</v>
      </c>
      <c r="P119" s="113">
        <v>0</v>
      </c>
      <c r="Q119" s="288">
        <v>0</v>
      </c>
      <c r="R119" s="288">
        <v>0</v>
      </c>
      <c r="S119" s="288">
        <v>0</v>
      </c>
      <c r="T119" s="288">
        <v>0</v>
      </c>
      <c r="U119" s="288">
        <v>0</v>
      </c>
      <c r="V119" s="288">
        <v>0</v>
      </c>
      <c r="W119" s="288">
        <v>0</v>
      </c>
      <c r="X119" s="288">
        <v>0</v>
      </c>
      <c r="Y119" s="115"/>
      <c r="Z119" s="115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</row>
    <row r="120" spans="1:70" s="12" customFormat="1" ht="51">
      <c r="A120" s="95" t="s">
        <v>35</v>
      </c>
      <c r="B120" s="95" t="s">
        <v>36</v>
      </c>
      <c r="C120" s="96" t="s">
        <v>486</v>
      </c>
      <c r="D120" s="95" t="s">
        <v>480</v>
      </c>
      <c r="E120" s="104">
        <v>2020051290070</v>
      </c>
      <c r="F120" s="95" t="s">
        <v>489</v>
      </c>
      <c r="G120" s="98" t="s">
        <v>42</v>
      </c>
      <c r="H120" s="106">
        <v>1</v>
      </c>
      <c r="I120" s="100" t="s">
        <v>104</v>
      </c>
      <c r="J120" s="113">
        <v>0</v>
      </c>
      <c r="K120" s="113">
        <v>0</v>
      </c>
      <c r="L120" s="113">
        <v>0</v>
      </c>
      <c r="M120" s="113">
        <v>0</v>
      </c>
      <c r="N120" s="102">
        <v>37500000</v>
      </c>
      <c r="O120" s="113">
        <v>0</v>
      </c>
      <c r="P120" s="113">
        <v>0</v>
      </c>
      <c r="Q120" s="288">
        <v>0</v>
      </c>
      <c r="R120" s="288">
        <v>0</v>
      </c>
      <c r="S120" s="288">
        <v>0</v>
      </c>
      <c r="T120" s="288">
        <v>0</v>
      </c>
      <c r="U120" s="288">
        <v>0</v>
      </c>
      <c r="V120" s="288">
        <v>0</v>
      </c>
      <c r="W120" s="288">
        <v>0</v>
      </c>
      <c r="X120" s="288">
        <v>0</v>
      </c>
      <c r="Y120" s="115"/>
      <c r="Z120" s="115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</row>
    <row r="121" spans="1:70" s="12" customFormat="1" ht="51">
      <c r="A121" s="95" t="s">
        <v>35</v>
      </c>
      <c r="B121" s="95" t="s">
        <v>36</v>
      </c>
      <c r="C121" s="96" t="s">
        <v>486</v>
      </c>
      <c r="D121" s="95" t="s">
        <v>480</v>
      </c>
      <c r="E121" s="104">
        <v>2020051290070</v>
      </c>
      <c r="F121" s="95" t="s">
        <v>489</v>
      </c>
      <c r="G121" s="98" t="s">
        <v>42</v>
      </c>
      <c r="H121" s="106">
        <v>1</v>
      </c>
      <c r="I121" s="100" t="s">
        <v>104</v>
      </c>
      <c r="J121" s="113">
        <v>0</v>
      </c>
      <c r="K121" s="113">
        <v>0</v>
      </c>
      <c r="L121" s="113">
        <v>0</v>
      </c>
      <c r="M121" s="113">
        <v>0</v>
      </c>
      <c r="N121" s="102">
        <v>37500000</v>
      </c>
      <c r="O121" s="113">
        <v>0</v>
      </c>
      <c r="P121" s="113">
        <v>0</v>
      </c>
      <c r="Q121" s="288">
        <v>0</v>
      </c>
      <c r="R121" s="288">
        <v>0</v>
      </c>
      <c r="S121" s="288">
        <v>0</v>
      </c>
      <c r="T121" s="288">
        <v>0</v>
      </c>
      <c r="U121" s="288">
        <v>0</v>
      </c>
      <c r="V121" s="288">
        <v>0</v>
      </c>
      <c r="W121" s="288">
        <v>0</v>
      </c>
      <c r="X121" s="288">
        <v>0</v>
      </c>
      <c r="Y121" s="115"/>
      <c r="Z121" s="115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</row>
    <row r="122" spans="1:70" s="12" customFormat="1" ht="51">
      <c r="A122" s="95" t="s">
        <v>35</v>
      </c>
      <c r="B122" s="95" t="s">
        <v>36</v>
      </c>
      <c r="C122" s="96" t="s">
        <v>486</v>
      </c>
      <c r="D122" s="95" t="s">
        <v>480</v>
      </c>
      <c r="E122" s="104">
        <v>2020051290070</v>
      </c>
      <c r="F122" s="95" t="s">
        <v>490</v>
      </c>
      <c r="G122" s="98" t="s">
        <v>42</v>
      </c>
      <c r="H122" s="106">
        <v>1</v>
      </c>
      <c r="I122" s="100" t="s">
        <v>482</v>
      </c>
      <c r="J122" s="113">
        <v>0</v>
      </c>
      <c r="K122" s="113">
        <v>0</v>
      </c>
      <c r="L122" s="113">
        <v>0</v>
      </c>
      <c r="M122" s="113">
        <v>0</v>
      </c>
      <c r="N122" s="102">
        <v>11100000</v>
      </c>
      <c r="O122" s="113">
        <v>0</v>
      </c>
      <c r="P122" s="113">
        <v>0</v>
      </c>
      <c r="Q122" s="288">
        <v>0</v>
      </c>
      <c r="R122" s="288">
        <v>0</v>
      </c>
      <c r="S122" s="288">
        <v>0</v>
      </c>
      <c r="T122" s="288">
        <v>0</v>
      </c>
      <c r="U122" s="288">
        <v>0</v>
      </c>
      <c r="V122" s="288">
        <v>0</v>
      </c>
      <c r="W122" s="288">
        <v>0</v>
      </c>
      <c r="X122" s="288">
        <v>0</v>
      </c>
      <c r="Y122" s="115"/>
      <c r="Z122" s="115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</row>
    <row r="123" spans="1:70" s="12" customFormat="1" ht="51">
      <c r="A123" s="95" t="s">
        <v>35</v>
      </c>
      <c r="B123" s="95" t="s">
        <v>36</v>
      </c>
      <c r="C123" s="96" t="s">
        <v>486</v>
      </c>
      <c r="D123" s="95" t="s">
        <v>480</v>
      </c>
      <c r="E123" s="104">
        <v>2020051290070</v>
      </c>
      <c r="F123" s="95" t="s">
        <v>490</v>
      </c>
      <c r="G123" s="98" t="s">
        <v>42</v>
      </c>
      <c r="H123" s="106">
        <v>1</v>
      </c>
      <c r="I123" s="100" t="s">
        <v>482</v>
      </c>
      <c r="J123" s="113">
        <v>0</v>
      </c>
      <c r="K123" s="113">
        <v>0</v>
      </c>
      <c r="L123" s="113">
        <v>0</v>
      </c>
      <c r="M123" s="113">
        <v>0</v>
      </c>
      <c r="N123" s="102">
        <v>11100000</v>
      </c>
      <c r="O123" s="113">
        <v>0</v>
      </c>
      <c r="P123" s="113">
        <v>0</v>
      </c>
      <c r="Q123" s="288">
        <v>0</v>
      </c>
      <c r="R123" s="288">
        <v>0</v>
      </c>
      <c r="S123" s="288">
        <v>0</v>
      </c>
      <c r="T123" s="288">
        <v>0</v>
      </c>
      <c r="U123" s="288">
        <v>0</v>
      </c>
      <c r="V123" s="288">
        <v>0</v>
      </c>
      <c r="W123" s="288">
        <v>0</v>
      </c>
      <c r="X123" s="288">
        <v>0</v>
      </c>
      <c r="Y123" s="115"/>
      <c r="Z123" s="115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</row>
    <row r="124" spans="1:70" s="12" customFormat="1">
      <c r="A124" s="369" t="s">
        <v>64</v>
      </c>
      <c r="B124" s="369"/>
      <c r="C124" s="369"/>
      <c r="D124" s="369"/>
      <c r="E124" s="369"/>
      <c r="F124" s="369"/>
      <c r="G124" s="369"/>
      <c r="H124" s="369"/>
      <c r="I124" s="369"/>
      <c r="J124" s="114">
        <f t="shared" ref="J124:M124" si="0">SUBTOTAL(9,J11:J123)</f>
        <v>0</v>
      </c>
      <c r="K124" s="114">
        <f t="shared" si="0"/>
        <v>0</v>
      </c>
      <c r="L124" s="114">
        <f t="shared" si="0"/>
        <v>0</v>
      </c>
      <c r="M124" s="114">
        <f t="shared" si="0"/>
        <v>1330888137</v>
      </c>
      <c r="N124" s="114">
        <f>SUBTOTAL(9,N11:N123)</f>
        <v>2705650797</v>
      </c>
      <c r="O124" s="114">
        <f t="shared" ref="O124:X124" si="1">SUBTOTAL(9,O11:O123)</f>
        <v>0</v>
      </c>
      <c r="P124" s="114">
        <f t="shared" si="1"/>
        <v>555000000</v>
      </c>
      <c r="Q124" s="114">
        <f t="shared" si="1"/>
        <v>0</v>
      </c>
      <c r="R124" s="114">
        <f t="shared" si="1"/>
        <v>0</v>
      </c>
      <c r="S124" s="114">
        <f t="shared" si="1"/>
        <v>0</v>
      </c>
      <c r="T124" s="114">
        <f t="shared" si="1"/>
        <v>0</v>
      </c>
      <c r="U124" s="114">
        <f t="shared" si="1"/>
        <v>218000000</v>
      </c>
      <c r="V124" s="114">
        <f t="shared" si="1"/>
        <v>0</v>
      </c>
      <c r="W124" s="114">
        <f t="shared" si="1"/>
        <v>0</v>
      </c>
      <c r="X124" s="114">
        <f t="shared" si="1"/>
        <v>0</v>
      </c>
      <c r="Y124" s="115"/>
      <c r="Z124" s="114">
        <f>SUM(J124:Y124)</f>
        <v>4809538934</v>
      </c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</row>
  </sheetData>
  <sheetProtection algorithmName="SHA-512" hashValue="j/HkWBcFsBXH9bUtWniq8k59pkU+zoXix6dZTT2H6eOEHY/WKrII1XDFdm4iqTHSiza7Fmug9745+C7+6Ahj/g==" saltValue="dz4oOXr756Lwy5L00KMTxw==" spinCount="100000" sheet="1" objects="1" scenarios="1" selectLockedCells="1" selectUnlockedCells="1"/>
  <mergeCells count="17">
    <mergeCell ref="I9:I10"/>
    <mergeCell ref="J9:X9"/>
    <mergeCell ref="Y9:Y10"/>
    <mergeCell ref="Z9:Z10"/>
    <mergeCell ref="A124:I124"/>
    <mergeCell ref="A9:A10"/>
    <mergeCell ref="B9:B10"/>
    <mergeCell ref="C9:C10"/>
    <mergeCell ref="D9:D10"/>
    <mergeCell ref="E9:E10"/>
    <mergeCell ref="F9:H9"/>
    <mergeCell ref="A1:C4"/>
    <mergeCell ref="D1:W4"/>
    <mergeCell ref="X1:Z1"/>
    <mergeCell ref="X2:Z2"/>
    <mergeCell ref="X3:Z3"/>
    <mergeCell ref="X4:Z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1"/>
  <sheetViews>
    <sheetView tabSelected="1" topLeftCell="C33" zoomScale="77" zoomScaleNormal="77" workbookViewId="0">
      <selection activeCell="C48" sqref="C48"/>
    </sheetView>
  </sheetViews>
  <sheetFormatPr baseColWidth="10" defaultRowHeight="15"/>
  <cols>
    <col min="1" max="1" width="11.42578125" style="224"/>
    <col min="2" max="2" width="18.85546875" style="224" customWidth="1"/>
    <col min="3" max="3" width="17.7109375" style="224" customWidth="1"/>
    <col min="4" max="4" width="25.5703125" style="224" customWidth="1"/>
    <col min="5" max="5" width="16" style="224" customWidth="1"/>
    <col min="6" max="6" width="26.85546875" style="224" customWidth="1"/>
    <col min="7" max="8" width="11.42578125" style="224"/>
    <col min="9" max="9" width="25.42578125" style="224" customWidth="1"/>
    <col min="10" max="10" width="11.42578125" style="224" customWidth="1"/>
    <col min="11" max="12" width="11.42578125" style="224"/>
    <col min="13" max="13" width="22.42578125" style="224" customWidth="1"/>
    <col min="14" max="14" width="25.7109375" style="224" customWidth="1"/>
    <col min="15" max="19" width="11.42578125" style="224"/>
    <col min="20" max="20" width="20.42578125" style="224" customWidth="1"/>
    <col min="21" max="25" width="11.42578125" style="224"/>
    <col min="26" max="26" width="16.28515625" style="224" bestFit="1" customWidth="1"/>
  </cols>
  <sheetData>
    <row r="1" spans="1:70" s="6" customFormat="1" ht="15.75" customHeight="1">
      <c r="A1" s="370"/>
      <c r="B1" s="371"/>
      <c r="C1" s="372"/>
      <c r="D1" s="379" t="s">
        <v>0</v>
      </c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81"/>
      <c r="X1" s="365" t="s">
        <v>738</v>
      </c>
      <c r="Y1" s="365"/>
      <c r="Z1" s="365"/>
    </row>
    <row r="2" spans="1:70" s="6" customFormat="1" ht="15.75" customHeight="1">
      <c r="A2" s="373"/>
      <c r="B2" s="444"/>
      <c r="C2" s="375"/>
      <c r="D2" s="37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81"/>
      <c r="X2" s="365" t="s">
        <v>739</v>
      </c>
      <c r="Y2" s="365"/>
      <c r="Z2" s="365"/>
    </row>
    <row r="3" spans="1:70" s="6" customFormat="1" ht="15.75" customHeight="1">
      <c r="A3" s="373"/>
      <c r="B3" s="444"/>
      <c r="C3" s="375"/>
      <c r="D3" s="37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81"/>
      <c r="X3" s="365" t="s">
        <v>740</v>
      </c>
      <c r="Y3" s="365"/>
      <c r="Z3" s="365"/>
    </row>
    <row r="4" spans="1:70" s="6" customFormat="1" ht="15.75" customHeight="1">
      <c r="A4" s="376"/>
      <c r="B4" s="377"/>
      <c r="C4" s="378"/>
      <c r="D4" s="37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81"/>
      <c r="X4" s="365" t="s">
        <v>741</v>
      </c>
      <c r="Y4" s="365"/>
      <c r="Z4" s="365"/>
    </row>
    <row r="5" spans="1:70" s="12" customFormat="1">
      <c r="A5" s="214" t="s">
        <v>1</v>
      </c>
      <c r="B5" s="215"/>
      <c r="C5" s="216"/>
      <c r="D5" s="10" t="s">
        <v>491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s="12" customFormat="1">
      <c r="A6" s="217" t="s">
        <v>3</v>
      </c>
      <c r="B6" s="218">
        <v>2023</v>
      </c>
      <c r="C6" s="17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s="12" customFormat="1">
      <c r="A7" s="217" t="s">
        <v>4</v>
      </c>
      <c r="B7" s="218"/>
      <c r="C7" s="17"/>
      <c r="D7" s="17" t="s">
        <v>736</v>
      </c>
      <c r="E7" s="20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8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s="12" customFormat="1">
      <c r="A8" s="219" t="s">
        <v>6</v>
      </c>
      <c r="B8" s="264"/>
      <c r="C8" s="292">
        <v>44953</v>
      </c>
      <c r="D8" s="24"/>
      <c r="E8" s="24"/>
      <c r="F8" s="24"/>
      <c r="G8" s="24"/>
      <c r="H8" s="27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s="12" customFormat="1" ht="26.25" customHeight="1">
      <c r="A9" s="345" t="s">
        <v>7</v>
      </c>
      <c r="B9" s="348" t="s">
        <v>8</v>
      </c>
      <c r="C9" s="345" t="s">
        <v>9</v>
      </c>
      <c r="D9" s="449" t="s">
        <v>10</v>
      </c>
      <c r="E9" s="345" t="s">
        <v>11</v>
      </c>
      <c r="F9" s="350" t="s">
        <v>12</v>
      </c>
      <c r="G9" s="351"/>
      <c r="H9" s="351"/>
      <c r="I9" s="342" t="s">
        <v>13</v>
      </c>
      <c r="J9" s="367" t="s">
        <v>14</v>
      </c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45" t="s">
        <v>15</v>
      </c>
      <c r="Z9" s="368" t="s">
        <v>16</v>
      </c>
      <c r="AA9" s="2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12" customFormat="1" ht="36.75" customHeight="1">
      <c r="A10" s="345"/>
      <c r="B10" s="349"/>
      <c r="C10" s="345"/>
      <c r="D10" s="449"/>
      <c r="E10" s="345"/>
      <c r="F10" s="27" t="s">
        <v>17</v>
      </c>
      <c r="G10" s="191" t="s">
        <v>18</v>
      </c>
      <c r="H10" s="29" t="s">
        <v>19</v>
      </c>
      <c r="I10" s="343"/>
      <c r="J10" s="74" t="s">
        <v>20</v>
      </c>
      <c r="K10" s="74" t="s">
        <v>21</v>
      </c>
      <c r="L10" s="74" t="s">
        <v>22</v>
      </c>
      <c r="M10" s="74" t="s">
        <v>23</v>
      </c>
      <c r="N10" s="74" t="s">
        <v>24</v>
      </c>
      <c r="O10" s="74" t="s">
        <v>25</v>
      </c>
      <c r="P10" s="74" t="s">
        <v>26</v>
      </c>
      <c r="Q10" s="74" t="s">
        <v>27</v>
      </c>
      <c r="R10" s="74" t="s">
        <v>28</v>
      </c>
      <c r="S10" s="74" t="s">
        <v>29</v>
      </c>
      <c r="T10" s="116" t="s">
        <v>30</v>
      </c>
      <c r="U10" s="74" t="s">
        <v>31</v>
      </c>
      <c r="V10" s="74" t="s">
        <v>32</v>
      </c>
      <c r="W10" s="74" t="s">
        <v>33</v>
      </c>
      <c r="X10" s="74" t="s">
        <v>34</v>
      </c>
      <c r="Y10" s="345"/>
      <c r="Z10" s="368"/>
      <c r="AA10" s="2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12" customFormat="1" ht="89.25">
      <c r="A11" s="95" t="s">
        <v>35</v>
      </c>
      <c r="B11" s="95" t="s">
        <v>399</v>
      </c>
      <c r="C11" s="96" t="s">
        <v>400</v>
      </c>
      <c r="D11" s="95" t="s">
        <v>492</v>
      </c>
      <c r="E11" s="97">
        <v>2020051290056</v>
      </c>
      <c r="F11" s="95" t="s">
        <v>493</v>
      </c>
      <c r="G11" s="98" t="s">
        <v>90</v>
      </c>
      <c r="H11" s="99">
        <v>100</v>
      </c>
      <c r="I11" s="293" t="s">
        <v>494</v>
      </c>
      <c r="J11" s="75"/>
      <c r="K11" s="76"/>
      <c r="L11" s="76"/>
      <c r="M11" s="76"/>
      <c r="N11" s="75">
        <v>22505680</v>
      </c>
      <c r="O11" s="75"/>
      <c r="P11" s="76"/>
      <c r="Q11" s="114"/>
      <c r="R11" s="114"/>
      <c r="S11" s="114"/>
      <c r="T11" s="294"/>
      <c r="U11" s="114"/>
      <c r="V11" s="114"/>
      <c r="W11" s="114"/>
      <c r="X11" s="114"/>
      <c r="Y11" s="115"/>
      <c r="Z11" s="11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s="12" customFormat="1" ht="89.25">
      <c r="A12" s="95" t="s">
        <v>35</v>
      </c>
      <c r="B12" s="95" t="s">
        <v>399</v>
      </c>
      <c r="C12" s="96" t="s">
        <v>400</v>
      </c>
      <c r="D12" s="95" t="s">
        <v>492</v>
      </c>
      <c r="E12" s="97">
        <v>2020051290056</v>
      </c>
      <c r="F12" s="95" t="s">
        <v>495</v>
      </c>
      <c r="G12" s="98" t="s">
        <v>90</v>
      </c>
      <c r="H12" s="99">
        <v>90</v>
      </c>
      <c r="I12" s="293" t="s">
        <v>496</v>
      </c>
      <c r="J12" s="75"/>
      <c r="K12" s="76"/>
      <c r="L12" s="76"/>
      <c r="M12" s="76"/>
      <c r="N12" s="75">
        <v>22505680</v>
      </c>
      <c r="O12" s="75"/>
      <c r="P12" s="76"/>
      <c r="Q12" s="114"/>
      <c r="R12" s="114"/>
      <c r="S12" s="114"/>
      <c r="T12" s="294"/>
      <c r="U12" s="114"/>
      <c r="V12" s="114"/>
      <c r="W12" s="114"/>
      <c r="X12" s="114"/>
      <c r="Y12" s="115"/>
      <c r="Z12" s="115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s="12" customFormat="1" ht="89.25">
      <c r="A13" s="95" t="s">
        <v>35</v>
      </c>
      <c r="B13" s="95" t="s">
        <v>399</v>
      </c>
      <c r="C13" s="96" t="s">
        <v>400</v>
      </c>
      <c r="D13" s="95" t="s">
        <v>492</v>
      </c>
      <c r="E13" s="97">
        <v>2020051290056</v>
      </c>
      <c r="F13" s="95" t="s">
        <v>497</v>
      </c>
      <c r="G13" s="98" t="s">
        <v>42</v>
      </c>
      <c r="H13" s="99">
        <v>20</v>
      </c>
      <c r="I13" s="293" t="s">
        <v>494</v>
      </c>
      <c r="J13" s="76"/>
      <c r="K13" s="76"/>
      <c r="L13" s="76"/>
      <c r="M13" s="76"/>
      <c r="N13" s="76">
        <v>15000000</v>
      </c>
      <c r="O13" s="76"/>
      <c r="P13" s="76"/>
      <c r="Q13" s="114"/>
      <c r="R13" s="114"/>
      <c r="S13" s="114"/>
      <c r="T13" s="294"/>
      <c r="U13" s="114"/>
      <c r="V13" s="114"/>
      <c r="W13" s="114"/>
      <c r="X13" s="114"/>
      <c r="Y13" s="115"/>
      <c r="Z13" s="11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s="12" customFormat="1" ht="89.25">
      <c r="A14" s="95" t="s">
        <v>35</v>
      </c>
      <c r="B14" s="95" t="s">
        <v>399</v>
      </c>
      <c r="C14" s="96" t="s">
        <v>400</v>
      </c>
      <c r="D14" s="95" t="s">
        <v>492</v>
      </c>
      <c r="E14" s="97">
        <v>2020051290056</v>
      </c>
      <c r="F14" s="95" t="s">
        <v>498</v>
      </c>
      <c r="G14" s="98" t="s">
        <v>90</v>
      </c>
      <c r="H14" s="99">
        <v>100</v>
      </c>
      <c r="I14" s="293" t="s">
        <v>499</v>
      </c>
      <c r="J14" s="76"/>
      <c r="K14" s="76"/>
      <c r="L14" s="76"/>
      <c r="M14" s="76"/>
      <c r="N14" s="76">
        <v>7000000</v>
      </c>
      <c r="O14" s="76"/>
      <c r="P14" s="76"/>
      <c r="Q14" s="114"/>
      <c r="R14" s="114"/>
      <c r="S14" s="114"/>
      <c r="T14" s="294"/>
      <c r="U14" s="114"/>
      <c r="V14" s="114"/>
      <c r="W14" s="114"/>
      <c r="X14" s="114"/>
      <c r="Y14" s="115"/>
      <c r="Z14" s="115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s="12" customFormat="1" ht="89.25">
      <c r="A15" s="95" t="s">
        <v>35</v>
      </c>
      <c r="B15" s="95" t="s">
        <v>399</v>
      </c>
      <c r="C15" s="96" t="s">
        <v>500</v>
      </c>
      <c r="D15" s="95" t="s">
        <v>501</v>
      </c>
      <c r="E15" s="97">
        <v>2020051290037</v>
      </c>
      <c r="F15" s="95" t="s">
        <v>502</v>
      </c>
      <c r="G15" s="98" t="s">
        <v>90</v>
      </c>
      <c r="H15" s="99">
        <v>100</v>
      </c>
      <c r="I15" s="293" t="s">
        <v>496</v>
      </c>
      <c r="J15" s="76"/>
      <c r="K15" s="76"/>
      <c r="L15" s="76"/>
      <c r="M15" s="76"/>
      <c r="N15" s="76">
        <v>37752670</v>
      </c>
      <c r="O15" s="76"/>
      <c r="P15" s="76"/>
      <c r="Q15" s="114"/>
      <c r="R15" s="114"/>
      <c r="S15" s="114"/>
      <c r="T15" s="294"/>
      <c r="U15" s="114"/>
      <c r="V15" s="114"/>
      <c r="W15" s="114"/>
      <c r="X15" s="114"/>
      <c r="Y15" s="115"/>
      <c r="Z15" s="11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s="12" customFormat="1" ht="89.25">
      <c r="A16" s="95" t="s">
        <v>35</v>
      </c>
      <c r="B16" s="95" t="s">
        <v>399</v>
      </c>
      <c r="C16" s="96" t="s">
        <v>500</v>
      </c>
      <c r="D16" s="95" t="s">
        <v>501</v>
      </c>
      <c r="E16" s="97">
        <v>2020051290037</v>
      </c>
      <c r="F16" s="95" t="s">
        <v>503</v>
      </c>
      <c r="G16" s="98" t="s">
        <v>90</v>
      </c>
      <c r="H16" s="99">
        <v>95</v>
      </c>
      <c r="I16" s="293" t="s">
        <v>504</v>
      </c>
      <c r="J16" s="76"/>
      <c r="K16" s="76"/>
      <c r="L16" s="76"/>
      <c r="M16" s="76"/>
      <c r="N16" s="274"/>
      <c r="O16" s="76"/>
      <c r="P16" s="76"/>
      <c r="Q16" s="114"/>
      <c r="R16" s="114"/>
      <c r="S16" s="114"/>
      <c r="T16" s="118">
        <v>37752670</v>
      </c>
      <c r="U16" s="114"/>
      <c r="V16" s="114"/>
      <c r="W16" s="114"/>
      <c r="X16" s="114"/>
      <c r="Y16" s="115"/>
      <c r="Z16" s="115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s="12" customFormat="1" ht="89.25">
      <c r="A17" s="95" t="s">
        <v>35</v>
      </c>
      <c r="B17" s="95" t="s">
        <v>399</v>
      </c>
      <c r="C17" s="96" t="s">
        <v>500</v>
      </c>
      <c r="D17" s="95" t="s">
        <v>501</v>
      </c>
      <c r="E17" s="104">
        <v>2020051290037</v>
      </c>
      <c r="F17" s="95" t="s">
        <v>505</v>
      </c>
      <c r="G17" s="98" t="s">
        <v>42</v>
      </c>
      <c r="H17" s="99">
        <v>20</v>
      </c>
      <c r="I17" s="293" t="s">
        <v>496</v>
      </c>
      <c r="J17" s="76"/>
      <c r="K17" s="76"/>
      <c r="L17" s="76"/>
      <c r="M17" s="76"/>
      <c r="N17" s="76">
        <v>30024420</v>
      </c>
      <c r="O17" s="76"/>
      <c r="P17" s="76"/>
      <c r="Q17" s="114"/>
      <c r="R17" s="114"/>
      <c r="S17" s="114"/>
      <c r="T17" s="294"/>
      <c r="U17" s="114"/>
      <c r="V17" s="114"/>
      <c r="W17" s="114"/>
      <c r="X17" s="114"/>
      <c r="Y17" s="115"/>
      <c r="Z17" s="11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s="12" customFormat="1" ht="89.25">
      <c r="A18" s="95" t="s">
        <v>35</v>
      </c>
      <c r="B18" s="95" t="s">
        <v>399</v>
      </c>
      <c r="C18" s="96" t="s">
        <v>500</v>
      </c>
      <c r="D18" s="95" t="s">
        <v>501</v>
      </c>
      <c r="E18" s="104">
        <v>2020051290037</v>
      </c>
      <c r="F18" s="95" t="s">
        <v>506</v>
      </c>
      <c r="G18" s="98" t="s">
        <v>42</v>
      </c>
      <c r="H18" s="99">
        <v>15</v>
      </c>
      <c r="I18" s="119" t="s">
        <v>507</v>
      </c>
      <c r="J18" s="77"/>
      <c r="K18" s="77"/>
      <c r="L18" s="77"/>
      <c r="M18" s="77">
        <v>15000000</v>
      </c>
      <c r="N18" s="77"/>
      <c r="O18" s="77"/>
      <c r="P18" s="77"/>
      <c r="Q18" s="114"/>
      <c r="R18" s="114"/>
      <c r="S18" s="114"/>
      <c r="T18" s="294"/>
      <c r="U18" s="114"/>
      <c r="V18" s="114"/>
      <c r="W18" s="114"/>
      <c r="X18" s="114"/>
      <c r="Y18" s="115"/>
      <c r="Z18" s="11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s="12" customFormat="1" ht="89.25">
      <c r="A19" s="95" t="s">
        <v>35</v>
      </c>
      <c r="B19" s="95" t="s">
        <v>399</v>
      </c>
      <c r="C19" s="96" t="s">
        <v>500</v>
      </c>
      <c r="D19" s="95" t="s">
        <v>501</v>
      </c>
      <c r="E19" s="104">
        <v>2020051290037</v>
      </c>
      <c r="F19" s="95" t="s">
        <v>508</v>
      </c>
      <c r="G19" s="100" t="s">
        <v>90</v>
      </c>
      <c r="H19" s="99">
        <v>100</v>
      </c>
      <c r="I19" s="293" t="s">
        <v>499</v>
      </c>
      <c r="J19" s="77"/>
      <c r="K19" s="77"/>
      <c r="L19" s="77"/>
      <c r="M19" s="77"/>
      <c r="N19" s="77">
        <v>90000000</v>
      </c>
      <c r="O19" s="77"/>
      <c r="P19" s="77"/>
      <c r="Q19" s="114"/>
      <c r="R19" s="114"/>
      <c r="S19" s="114"/>
      <c r="T19" s="294"/>
      <c r="U19" s="114"/>
      <c r="V19" s="114"/>
      <c r="W19" s="114"/>
      <c r="X19" s="114"/>
      <c r="Y19" s="115"/>
      <c r="Z19" s="115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s="12" customFormat="1" ht="89.25">
      <c r="A20" s="95" t="s">
        <v>35</v>
      </c>
      <c r="B20" s="95" t="s">
        <v>399</v>
      </c>
      <c r="C20" s="96" t="s">
        <v>500</v>
      </c>
      <c r="D20" s="95" t="s">
        <v>501</v>
      </c>
      <c r="E20" s="104">
        <v>2020051290037</v>
      </c>
      <c r="F20" s="95" t="s">
        <v>509</v>
      </c>
      <c r="G20" s="98" t="s">
        <v>42</v>
      </c>
      <c r="H20" s="99">
        <v>1</v>
      </c>
      <c r="I20" s="293" t="s">
        <v>510</v>
      </c>
      <c r="J20" s="77"/>
      <c r="K20" s="77"/>
      <c r="L20" s="77"/>
      <c r="M20" s="77"/>
      <c r="N20" s="77"/>
      <c r="O20" s="77"/>
      <c r="P20" s="77"/>
      <c r="Q20" s="114"/>
      <c r="R20" s="114"/>
      <c r="S20" s="114"/>
      <c r="T20" s="120">
        <v>3000000</v>
      </c>
      <c r="U20" s="114"/>
      <c r="V20" s="114"/>
      <c r="W20" s="114"/>
      <c r="X20" s="114"/>
      <c r="Y20" s="115"/>
      <c r="Z20" s="115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</row>
    <row r="21" spans="1:70" s="12" customFormat="1" ht="89.25">
      <c r="A21" s="95" t="s">
        <v>35</v>
      </c>
      <c r="B21" s="95" t="s">
        <v>399</v>
      </c>
      <c r="C21" s="96" t="s">
        <v>500</v>
      </c>
      <c r="D21" s="95" t="s">
        <v>501</v>
      </c>
      <c r="E21" s="104">
        <v>2020051290037</v>
      </c>
      <c r="F21" s="95" t="s">
        <v>511</v>
      </c>
      <c r="G21" s="98" t="s">
        <v>42</v>
      </c>
      <c r="H21" s="99">
        <v>109</v>
      </c>
      <c r="I21" s="293" t="s">
        <v>512</v>
      </c>
      <c r="J21" s="77"/>
      <c r="K21" s="77"/>
      <c r="L21" s="77"/>
      <c r="M21" s="77"/>
      <c r="N21" s="274"/>
      <c r="O21" s="77"/>
      <c r="P21" s="77"/>
      <c r="Q21" s="114"/>
      <c r="R21" s="114"/>
      <c r="S21" s="114"/>
      <c r="T21" s="120">
        <v>3000000</v>
      </c>
      <c r="U21" s="114"/>
      <c r="V21" s="114"/>
      <c r="W21" s="114"/>
      <c r="X21" s="114"/>
      <c r="Y21" s="115"/>
      <c r="Z21" s="115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s="12" customFormat="1" ht="89.25">
      <c r="A22" s="107" t="s">
        <v>35</v>
      </c>
      <c r="B22" s="107" t="s">
        <v>399</v>
      </c>
      <c r="C22" s="107" t="s">
        <v>500</v>
      </c>
      <c r="D22" s="107" t="s">
        <v>501</v>
      </c>
      <c r="E22" s="121">
        <v>2020051290037</v>
      </c>
      <c r="F22" s="107" t="s">
        <v>513</v>
      </c>
      <c r="G22" s="122" t="s">
        <v>42</v>
      </c>
      <c r="H22" s="99">
        <v>1</v>
      </c>
      <c r="I22" s="119" t="s">
        <v>507</v>
      </c>
      <c r="J22" s="77"/>
      <c r="K22" s="77"/>
      <c r="L22" s="77"/>
      <c r="M22" s="77">
        <v>500000</v>
      </c>
      <c r="N22" s="77"/>
      <c r="O22" s="77"/>
      <c r="P22" s="77"/>
      <c r="Q22" s="114"/>
      <c r="R22" s="114"/>
      <c r="S22" s="114"/>
      <c r="T22" s="294"/>
      <c r="U22" s="114"/>
      <c r="V22" s="114"/>
      <c r="W22" s="114"/>
      <c r="X22" s="114"/>
      <c r="Y22" s="115"/>
      <c r="Z22" s="115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s="12" customFormat="1" ht="89.25">
      <c r="A23" s="107" t="s">
        <v>35</v>
      </c>
      <c r="B23" s="107" t="s">
        <v>399</v>
      </c>
      <c r="C23" s="107" t="s">
        <v>514</v>
      </c>
      <c r="D23" s="107" t="s">
        <v>515</v>
      </c>
      <c r="E23" s="121">
        <v>2020051290024</v>
      </c>
      <c r="F23" s="123" t="s">
        <v>516</v>
      </c>
      <c r="G23" s="122" t="s">
        <v>42</v>
      </c>
      <c r="H23" s="99">
        <v>1</v>
      </c>
      <c r="I23" s="100" t="s">
        <v>517</v>
      </c>
      <c r="J23" s="77"/>
      <c r="K23" s="77"/>
      <c r="L23" s="77"/>
      <c r="M23" s="77"/>
      <c r="N23" s="77">
        <v>24025060</v>
      </c>
      <c r="O23" s="77"/>
      <c r="P23" s="77"/>
      <c r="Q23" s="114"/>
      <c r="R23" s="114"/>
      <c r="S23" s="114"/>
      <c r="T23" s="294"/>
      <c r="U23" s="114"/>
      <c r="V23" s="114"/>
      <c r="W23" s="114"/>
      <c r="X23" s="114"/>
      <c r="Y23" s="115"/>
      <c r="Z23" s="115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s="12" customFormat="1" ht="89.25">
      <c r="A24" s="107" t="s">
        <v>35</v>
      </c>
      <c r="B24" s="107" t="s">
        <v>399</v>
      </c>
      <c r="C24" s="107" t="s">
        <v>514</v>
      </c>
      <c r="D24" s="107" t="s">
        <v>515</v>
      </c>
      <c r="E24" s="121">
        <v>2020051290024</v>
      </c>
      <c r="F24" s="123" t="s">
        <v>518</v>
      </c>
      <c r="G24" s="122" t="s">
        <v>90</v>
      </c>
      <c r="H24" s="99">
        <v>100</v>
      </c>
      <c r="I24" s="293" t="s">
        <v>496</v>
      </c>
      <c r="J24" s="76"/>
      <c r="K24" s="76"/>
      <c r="L24" s="76"/>
      <c r="M24" s="76"/>
      <c r="N24" s="76">
        <v>22505680</v>
      </c>
      <c r="O24" s="76"/>
      <c r="P24" s="76"/>
      <c r="Q24" s="114"/>
      <c r="R24" s="114"/>
      <c r="S24" s="114"/>
      <c r="T24" s="294"/>
      <c r="U24" s="114"/>
      <c r="V24" s="114"/>
      <c r="W24" s="114"/>
      <c r="X24" s="114"/>
      <c r="Y24" s="115"/>
      <c r="Z24" s="115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s="12" customFormat="1" ht="89.25">
      <c r="A25" s="107" t="s">
        <v>35</v>
      </c>
      <c r="B25" s="107" t="s">
        <v>399</v>
      </c>
      <c r="C25" s="107" t="s">
        <v>514</v>
      </c>
      <c r="D25" s="107" t="s">
        <v>515</v>
      </c>
      <c r="E25" s="121">
        <v>2020051290024</v>
      </c>
      <c r="F25" s="123" t="s">
        <v>519</v>
      </c>
      <c r="G25" s="122" t="s">
        <v>42</v>
      </c>
      <c r="H25" s="99">
        <v>8</v>
      </c>
      <c r="I25" s="119" t="s">
        <v>507</v>
      </c>
      <c r="J25" s="76"/>
      <c r="K25" s="76"/>
      <c r="L25" s="76"/>
      <c r="M25" s="76">
        <v>6000000</v>
      </c>
      <c r="N25" s="76"/>
      <c r="O25" s="76"/>
      <c r="P25" s="76"/>
      <c r="Q25" s="114"/>
      <c r="R25" s="114"/>
      <c r="S25" s="114"/>
      <c r="T25" s="294"/>
      <c r="U25" s="114"/>
      <c r="V25" s="114"/>
      <c r="W25" s="114"/>
      <c r="X25" s="114"/>
      <c r="Y25" s="115"/>
      <c r="Z25" s="115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s="12" customFormat="1" ht="89.25">
      <c r="A26" s="107" t="s">
        <v>35</v>
      </c>
      <c r="B26" s="107" t="s">
        <v>399</v>
      </c>
      <c r="C26" s="107" t="s">
        <v>514</v>
      </c>
      <c r="D26" s="107" t="s">
        <v>515</v>
      </c>
      <c r="E26" s="121">
        <v>2020051290024</v>
      </c>
      <c r="F26" s="123" t="s">
        <v>520</v>
      </c>
      <c r="G26" s="122" t="s">
        <v>90</v>
      </c>
      <c r="H26" s="124">
        <v>1</v>
      </c>
      <c r="I26" s="293" t="s">
        <v>496</v>
      </c>
      <c r="J26" s="76"/>
      <c r="K26" s="76"/>
      <c r="L26" s="76"/>
      <c r="M26" s="76"/>
      <c r="N26" s="76">
        <v>22505680</v>
      </c>
      <c r="O26" s="76"/>
      <c r="P26" s="76"/>
      <c r="Q26" s="114"/>
      <c r="R26" s="114"/>
      <c r="S26" s="114"/>
      <c r="T26" s="294"/>
      <c r="U26" s="114"/>
      <c r="V26" s="114"/>
      <c r="W26" s="114"/>
      <c r="X26" s="114"/>
      <c r="Y26" s="115"/>
      <c r="Z26" s="11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s="12" customFormat="1" ht="89.25">
      <c r="A27" s="107" t="s">
        <v>35</v>
      </c>
      <c r="B27" s="107" t="s">
        <v>399</v>
      </c>
      <c r="C27" s="107" t="s">
        <v>514</v>
      </c>
      <c r="D27" s="107" t="s">
        <v>515</v>
      </c>
      <c r="E27" s="121">
        <v>2020051290024</v>
      </c>
      <c r="F27" s="107" t="s">
        <v>521</v>
      </c>
      <c r="G27" s="122" t="s">
        <v>42</v>
      </c>
      <c r="H27" s="99">
        <v>15</v>
      </c>
      <c r="I27" s="293" t="s">
        <v>522</v>
      </c>
      <c r="J27" s="76"/>
      <c r="K27" s="76"/>
      <c r="L27" s="76"/>
      <c r="M27" s="76"/>
      <c r="N27" s="76">
        <v>105600600</v>
      </c>
      <c r="O27" s="76"/>
      <c r="P27" s="76"/>
      <c r="Q27" s="114"/>
      <c r="R27" s="114"/>
      <c r="S27" s="114"/>
      <c r="T27" s="294"/>
      <c r="U27" s="114"/>
      <c r="V27" s="114"/>
      <c r="W27" s="114"/>
      <c r="X27" s="114"/>
      <c r="Y27" s="115"/>
      <c r="Z27" s="11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s="12" customFormat="1" ht="89.25">
      <c r="A28" s="107" t="s">
        <v>35</v>
      </c>
      <c r="B28" s="107" t="s">
        <v>399</v>
      </c>
      <c r="C28" s="107" t="s">
        <v>514</v>
      </c>
      <c r="D28" s="107" t="s">
        <v>515</v>
      </c>
      <c r="E28" s="121">
        <v>2020051290024</v>
      </c>
      <c r="F28" s="107" t="s">
        <v>523</v>
      </c>
      <c r="G28" s="122" t="s">
        <v>90</v>
      </c>
      <c r="H28" s="124">
        <v>1</v>
      </c>
      <c r="I28" s="293" t="s">
        <v>496</v>
      </c>
      <c r="J28" s="76"/>
      <c r="K28" s="76"/>
      <c r="L28" s="76"/>
      <c r="M28" s="76"/>
      <c r="N28" s="76">
        <v>22505680</v>
      </c>
      <c r="O28" s="76"/>
      <c r="P28" s="76"/>
      <c r="Q28" s="114"/>
      <c r="R28" s="114"/>
      <c r="S28" s="114"/>
      <c r="T28" s="294"/>
      <c r="U28" s="114"/>
      <c r="V28" s="114"/>
      <c r="W28" s="114"/>
      <c r="X28" s="114"/>
      <c r="Y28" s="115"/>
      <c r="Z28" s="11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s="12" customFormat="1" ht="89.25">
      <c r="A29" s="107" t="s">
        <v>35</v>
      </c>
      <c r="B29" s="107" t="s">
        <v>36</v>
      </c>
      <c r="C29" s="107" t="s">
        <v>52</v>
      </c>
      <c r="D29" s="107" t="s">
        <v>53</v>
      </c>
      <c r="E29" s="121">
        <v>2020051290057</v>
      </c>
      <c r="F29" s="123" t="s">
        <v>524</v>
      </c>
      <c r="G29" s="122" t="s">
        <v>90</v>
      </c>
      <c r="H29" s="124">
        <v>1</v>
      </c>
      <c r="I29" s="293" t="s">
        <v>494</v>
      </c>
      <c r="J29" s="76"/>
      <c r="K29" s="76"/>
      <c r="L29" s="76"/>
      <c r="M29" s="76"/>
      <c r="N29" s="76">
        <v>45011360</v>
      </c>
      <c r="O29" s="76"/>
      <c r="P29" s="76"/>
      <c r="Q29" s="114"/>
      <c r="R29" s="114"/>
      <c r="S29" s="114"/>
      <c r="T29" s="294"/>
      <c r="U29" s="114"/>
      <c r="V29" s="114"/>
      <c r="W29" s="114"/>
      <c r="X29" s="114"/>
      <c r="Y29" s="115"/>
      <c r="Z29" s="11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s="12" customFormat="1" ht="89.25">
      <c r="A30" s="107" t="s">
        <v>35</v>
      </c>
      <c r="B30" s="107" t="s">
        <v>36</v>
      </c>
      <c r="C30" s="107" t="s">
        <v>52</v>
      </c>
      <c r="D30" s="107" t="s">
        <v>53</v>
      </c>
      <c r="E30" s="121">
        <v>2020051290057</v>
      </c>
      <c r="F30" s="123" t="s">
        <v>525</v>
      </c>
      <c r="G30" s="122" t="s">
        <v>90</v>
      </c>
      <c r="H30" s="99">
        <v>100</v>
      </c>
      <c r="I30" s="293" t="s">
        <v>494</v>
      </c>
      <c r="J30" s="76"/>
      <c r="K30" s="76"/>
      <c r="L30" s="76"/>
      <c r="M30" s="76"/>
      <c r="N30" s="76">
        <v>37752670</v>
      </c>
      <c r="O30" s="76"/>
      <c r="P30" s="76"/>
      <c r="Q30" s="114"/>
      <c r="R30" s="114"/>
      <c r="S30" s="114"/>
      <c r="T30" s="294"/>
      <c r="U30" s="114"/>
      <c r="V30" s="114"/>
      <c r="W30" s="114"/>
      <c r="X30" s="114"/>
      <c r="Y30" s="115"/>
      <c r="Z30" s="11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</row>
    <row r="31" spans="1:70" s="12" customFormat="1" ht="89.25">
      <c r="A31" s="107" t="s">
        <v>35</v>
      </c>
      <c r="B31" s="107" t="s">
        <v>36</v>
      </c>
      <c r="C31" s="107" t="s">
        <v>52</v>
      </c>
      <c r="D31" s="107" t="s">
        <v>53</v>
      </c>
      <c r="E31" s="121">
        <v>2020051290057</v>
      </c>
      <c r="F31" s="123" t="s">
        <v>526</v>
      </c>
      <c r="G31" s="122" t="s">
        <v>90</v>
      </c>
      <c r="H31" s="124">
        <v>1</v>
      </c>
      <c r="I31" s="293" t="s">
        <v>494</v>
      </c>
      <c r="J31" s="76"/>
      <c r="K31" s="76"/>
      <c r="L31" s="76"/>
      <c r="M31" s="76"/>
      <c r="N31" s="76">
        <v>37881000</v>
      </c>
      <c r="O31" s="76"/>
      <c r="P31" s="76"/>
      <c r="Q31" s="114"/>
      <c r="R31" s="114"/>
      <c r="S31" s="114"/>
      <c r="T31" s="294"/>
      <c r="U31" s="114"/>
      <c r="V31" s="114"/>
      <c r="W31" s="114"/>
      <c r="X31" s="114"/>
      <c r="Y31" s="115"/>
      <c r="Z31" s="115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s="12" customFormat="1" ht="89.25">
      <c r="A32" s="107" t="s">
        <v>35</v>
      </c>
      <c r="B32" s="107" t="s">
        <v>36</v>
      </c>
      <c r="C32" s="107" t="s">
        <v>43</v>
      </c>
      <c r="D32" s="107" t="s">
        <v>44</v>
      </c>
      <c r="E32" s="121">
        <v>2020051290058</v>
      </c>
      <c r="F32" s="107" t="s">
        <v>527</v>
      </c>
      <c r="G32" s="122" t="s">
        <v>90</v>
      </c>
      <c r="H32" s="125">
        <v>1</v>
      </c>
      <c r="I32" s="293" t="s">
        <v>496</v>
      </c>
      <c r="J32" s="118"/>
      <c r="K32" s="76"/>
      <c r="L32" s="76"/>
      <c r="M32" s="76"/>
      <c r="N32" s="118">
        <v>15012210</v>
      </c>
      <c r="O32" s="118"/>
      <c r="P32" s="76"/>
      <c r="Q32" s="114"/>
      <c r="R32" s="114"/>
      <c r="S32" s="114"/>
      <c r="T32" s="294"/>
      <c r="U32" s="114"/>
      <c r="V32" s="114"/>
      <c r="W32" s="114"/>
      <c r="X32" s="114"/>
      <c r="Y32" s="115"/>
      <c r="Z32" s="11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s="12" customFormat="1" ht="89.25">
      <c r="A33" s="107" t="s">
        <v>35</v>
      </c>
      <c r="B33" s="107" t="s">
        <v>36</v>
      </c>
      <c r="C33" s="107" t="s">
        <v>43</v>
      </c>
      <c r="D33" s="107" t="s">
        <v>44</v>
      </c>
      <c r="E33" s="121">
        <v>2020051290058</v>
      </c>
      <c r="F33" s="107" t="s">
        <v>528</v>
      </c>
      <c r="G33" s="122" t="s">
        <v>42</v>
      </c>
      <c r="H33" s="99">
        <v>5</v>
      </c>
      <c r="I33" s="293" t="s">
        <v>496</v>
      </c>
      <c r="J33" s="118"/>
      <c r="K33" s="76"/>
      <c r="L33" s="76"/>
      <c r="M33" s="76"/>
      <c r="N33" s="118">
        <v>15012210</v>
      </c>
      <c r="O33" s="118"/>
      <c r="P33" s="76"/>
      <c r="Q33" s="114"/>
      <c r="R33" s="114"/>
      <c r="S33" s="114"/>
      <c r="T33" s="114"/>
      <c r="U33" s="114"/>
      <c r="V33" s="114"/>
      <c r="W33" s="114"/>
      <c r="X33" s="114"/>
      <c r="Y33" s="115"/>
      <c r="Z33" s="115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s="12" customFormat="1" ht="89.25">
      <c r="A34" s="107" t="s">
        <v>35</v>
      </c>
      <c r="B34" s="107" t="s">
        <v>36</v>
      </c>
      <c r="C34" s="107" t="s">
        <v>43</v>
      </c>
      <c r="D34" s="107" t="s">
        <v>44</v>
      </c>
      <c r="E34" s="121">
        <v>2020051290058</v>
      </c>
      <c r="F34" s="123" t="s">
        <v>529</v>
      </c>
      <c r="G34" s="122" t="s">
        <v>90</v>
      </c>
      <c r="H34" s="124">
        <v>1</v>
      </c>
      <c r="I34" s="119" t="s">
        <v>507</v>
      </c>
      <c r="J34" s="118"/>
      <c r="K34" s="76"/>
      <c r="L34" s="76"/>
      <c r="M34" s="76">
        <v>4000000</v>
      </c>
      <c r="N34" s="118"/>
      <c r="O34" s="118"/>
      <c r="P34" s="76"/>
      <c r="Q34" s="114"/>
      <c r="R34" s="114"/>
      <c r="S34" s="114"/>
      <c r="T34" s="114"/>
      <c r="U34" s="114"/>
      <c r="V34" s="114"/>
      <c r="W34" s="114"/>
      <c r="X34" s="114"/>
      <c r="Y34" s="115"/>
      <c r="Z34" s="115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s="12" customFormat="1">
      <c r="A35" s="73"/>
      <c r="B35" s="73"/>
      <c r="C35" s="126"/>
      <c r="D35" s="127"/>
      <c r="E35" s="195"/>
      <c r="F35" s="73"/>
      <c r="G35" s="73"/>
      <c r="H35" s="78"/>
      <c r="I35" s="195"/>
      <c r="J35" s="76"/>
      <c r="K35" s="76"/>
      <c r="L35" s="76"/>
      <c r="M35" s="76"/>
      <c r="N35" s="76"/>
      <c r="O35" s="76"/>
      <c r="P35" s="76"/>
      <c r="Q35" s="114"/>
      <c r="R35" s="114"/>
      <c r="S35" s="114"/>
      <c r="T35" s="114"/>
      <c r="U35" s="114"/>
      <c r="V35" s="114"/>
      <c r="W35" s="114"/>
      <c r="X35" s="114"/>
      <c r="Y35" s="115"/>
      <c r="Z35" s="115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  <row r="36" spans="1:70" s="12" customFormat="1">
      <c r="A36" s="369" t="s">
        <v>64</v>
      </c>
      <c r="B36" s="369"/>
      <c r="C36" s="369"/>
      <c r="D36" s="369"/>
      <c r="E36" s="369"/>
      <c r="F36" s="369"/>
      <c r="G36" s="369"/>
      <c r="H36" s="369"/>
      <c r="I36" s="369"/>
      <c r="J36" s="114">
        <f>SUM(J11:J35)</f>
        <v>0</v>
      </c>
      <c r="K36" s="114">
        <f t="shared" ref="K36:X36" si="0">SUM(K11:K35)</f>
        <v>0</v>
      </c>
      <c r="L36" s="114">
        <f t="shared" si="0"/>
        <v>0</v>
      </c>
      <c r="M36" s="114">
        <f t="shared" si="0"/>
        <v>25500000</v>
      </c>
      <c r="N36" s="114">
        <f t="shared" si="0"/>
        <v>572600600</v>
      </c>
      <c r="O36" s="114">
        <f t="shared" si="0"/>
        <v>0</v>
      </c>
      <c r="P36" s="114">
        <f t="shared" si="0"/>
        <v>0</v>
      </c>
      <c r="Q36" s="114">
        <f t="shared" si="0"/>
        <v>0</v>
      </c>
      <c r="R36" s="114">
        <f t="shared" si="0"/>
        <v>0</v>
      </c>
      <c r="S36" s="114">
        <f t="shared" si="0"/>
        <v>0</v>
      </c>
      <c r="T36" s="114">
        <f t="shared" si="0"/>
        <v>43752670</v>
      </c>
      <c r="U36" s="114">
        <f t="shared" si="0"/>
        <v>0</v>
      </c>
      <c r="V36" s="114">
        <f t="shared" si="0"/>
        <v>0</v>
      </c>
      <c r="W36" s="114">
        <f t="shared" si="0"/>
        <v>0</v>
      </c>
      <c r="X36" s="114">
        <f t="shared" si="0"/>
        <v>0</v>
      </c>
      <c r="Y36" s="115"/>
      <c r="Z36" s="114">
        <f>SUM(J36:Y36)</f>
        <v>641853270</v>
      </c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</row>
    <row r="37" spans="1:70" s="6" customFormat="1">
      <c r="A37" s="221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</row>
    <row r="38" spans="1:70" s="6" customFormat="1">
      <c r="A38" s="221"/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</row>
    <row r="39" spans="1:70" s="6" customFormat="1">
      <c r="A39" s="221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</row>
    <row r="40" spans="1:70" s="6" customFormat="1">
      <c r="A40" s="453"/>
      <c r="B40" s="453"/>
      <c r="C40" s="453"/>
      <c r="D40" s="453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</row>
    <row r="41" spans="1:70" s="6" customFormat="1">
      <c r="A41" s="414" t="s">
        <v>230</v>
      </c>
      <c r="B41" s="414"/>
      <c r="C41" s="414"/>
      <c r="D41" s="414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</row>
  </sheetData>
  <sheetProtection algorithmName="SHA-512" hashValue="qdEIgOjDS+en1AAfPoPQ9RpTXmRFbfeLpNSrmYbowqbPpgWbcl4XJqRfGPJOhzGMa1ot4FO6Lxjrpn9wAJODoA==" saltValue="Pg7gb4Ykr48eSaSZT/QUTA==" spinCount="100000" sheet="1" objects="1" scenarios="1" selectLockedCells="1" selectUnlockedCells="1"/>
  <mergeCells count="19">
    <mergeCell ref="A41:D41"/>
    <mergeCell ref="I9:I10"/>
    <mergeCell ref="J9:X9"/>
    <mergeCell ref="Y9:Y10"/>
    <mergeCell ref="Z9:Z10"/>
    <mergeCell ref="A36:I36"/>
    <mergeCell ref="A40:D40"/>
    <mergeCell ref="A9:A10"/>
    <mergeCell ref="B9:B10"/>
    <mergeCell ref="C9:C10"/>
    <mergeCell ref="D9:D10"/>
    <mergeCell ref="E9:E10"/>
    <mergeCell ref="F9:H9"/>
    <mergeCell ref="A1:C4"/>
    <mergeCell ref="D1:W4"/>
    <mergeCell ref="X1:Z1"/>
    <mergeCell ref="X2:Z2"/>
    <mergeCell ref="X3:Z3"/>
    <mergeCell ref="X4:Z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00"/>
  <sheetViews>
    <sheetView zoomScale="75" zoomScaleNormal="75" workbookViewId="0">
      <selection activeCell="C41" sqref="C41"/>
    </sheetView>
  </sheetViews>
  <sheetFormatPr baseColWidth="10" defaultColWidth="14.42578125" defaultRowHeight="15" customHeight="1"/>
  <cols>
    <col min="1" max="1" width="43.5703125" style="291" customWidth="1"/>
    <col min="2" max="2" width="39" style="291" customWidth="1"/>
    <col min="3" max="3" width="41.42578125" style="291" customWidth="1"/>
    <col min="4" max="4" width="33.7109375" style="291" customWidth="1"/>
    <col min="5" max="5" width="21.85546875" style="291" customWidth="1"/>
    <col min="6" max="6" width="32.42578125" style="291" customWidth="1"/>
    <col min="7" max="7" width="15.28515625" style="291" customWidth="1"/>
    <col min="8" max="8" width="10.7109375" style="291" customWidth="1"/>
    <col min="9" max="9" width="21.28515625" style="291" customWidth="1"/>
    <col min="10" max="13" width="10.7109375" style="291" customWidth="1"/>
    <col min="14" max="14" width="19.140625" style="291" customWidth="1"/>
    <col min="15" max="15" width="15.28515625" style="291" customWidth="1"/>
    <col min="16" max="16" width="14.7109375" style="291" customWidth="1"/>
    <col min="17" max="22" width="10.7109375" style="291" customWidth="1"/>
    <col min="23" max="23" width="12.85546875" style="291" customWidth="1"/>
    <col min="24" max="24" width="10.7109375" style="291" customWidth="1"/>
    <col min="25" max="25" width="35.7109375" style="291" customWidth="1"/>
    <col min="26" max="26" width="22.5703125" style="291" customWidth="1"/>
    <col min="27" max="46" width="10.7109375" customWidth="1"/>
  </cols>
  <sheetData>
    <row r="1" spans="1:46" ht="15.75" customHeight="1">
      <c r="A1" s="460"/>
      <c r="B1" s="461"/>
      <c r="C1" s="462"/>
      <c r="D1" s="469" t="s">
        <v>0</v>
      </c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5"/>
      <c r="X1" s="470" t="s">
        <v>746</v>
      </c>
      <c r="Y1" s="471"/>
      <c r="Z1" s="47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75" customHeight="1">
      <c r="A2" s="463"/>
      <c r="B2" s="464"/>
      <c r="C2" s="465"/>
      <c r="D2" s="463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5"/>
      <c r="X2" s="470" t="s">
        <v>747</v>
      </c>
      <c r="Y2" s="471"/>
      <c r="Z2" s="472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5.75" customHeight="1">
      <c r="A3" s="463"/>
      <c r="B3" s="464"/>
      <c r="C3" s="465"/>
      <c r="D3" s="463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5"/>
      <c r="X3" s="470" t="s">
        <v>748</v>
      </c>
      <c r="Y3" s="471"/>
      <c r="Z3" s="47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5.75" customHeight="1">
      <c r="A4" s="466"/>
      <c r="B4" s="467"/>
      <c r="C4" s="468"/>
      <c r="D4" s="463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5"/>
      <c r="X4" s="470" t="s">
        <v>749</v>
      </c>
      <c r="Y4" s="471"/>
      <c r="Z4" s="47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s="3" customFormat="1">
      <c r="A5" s="311" t="s">
        <v>1</v>
      </c>
      <c r="B5" s="312" t="s">
        <v>2</v>
      </c>
      <c r="C5" s="313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6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6" s="3" customFormat="1">
      <c r="A6" s="314" t="s">
        <v>3</v>
      </c>
      <c r="B6" s="315">
        <v>2023</v>
      </c>
      <c r="C6" s="298"/>
      <c r="D6" s="297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9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6" s="3" customFormat="1">
      <c r="A7" s="314" t="s">
        <v>4</v>
      </c>
      <c r="B7" s="316" t="s">
        <v>5</v>
      </c>
      <c r="C7" s="298"/>
      <c r="D7" s="298"/>
      <c r="E7" s="300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9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s="3" customFormat="1">
      <c r="A8" s="317" t="s">
        <v>6</v>
      </c>
      <c r="B8" s="318" t="s">
        <v>45</v>
      </c>
      <c r="C8" s="301"/>
      <c r="D8" s="301"/>
      <c r="E8" s="301"/>
      <c r="F8" s="301"/>
      <c r="G8" s="301"/>
      <c r="H8" s="300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s="3" customFormat="1">
      <c r="A9" s="457" t="s">
        <v>7</v>
      </c>
      <c r="B9" s="457" t="s">
        <v>8</v>
      </c>
      <c r="C9" s="457" t="s">
        <v>9</v>
      </c>
      <c r="D9" s="457" t="s">
        <v>10</v>
      </c>
      <c r="E9" s="457" t="s">
        <v>11</v>
      </c>
      <c r="F9" s="458" t="s">
        <v>12</v>
      </c>
      <c r="G9" s="459"/>
      <c r="H9" s="459"/>
      <c r="I9" s="474" t="s">
        <v>13</v>
      </c>
      <c r="J9" s="476" t="s">
        <v>14</v>
      </c>
      <c r="K9" s="477"/>
      <c r="L9" s="477"/>
      <c r="M9" s="477"/>
      <c r="N9" s="477"/>
      <c r="O9" s="477"/>
      <c r="P9" s="477"/>
      <c r="Q9" s="477"/>
      <c r="R9" s="477"/>
      <c r="S9" s="477"/>
      <c r="T9" s="477"/>
      <c r="U9" s="477"/>
      <c r="V9" s="477"/>
      <c r="W9" s="477"/>
      <c r="X9" s="478"/>
      <c r="Y9" s="457" t="s">
        <v>15</v>
      </c>
      <c r="Z9" s="455" t="s">
        <v>16</v>
      </c>
      <c r="AA9" s="4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s="3" customFormat="1" ht="38.25">
      <c r="A10" s="456"/>
      <c r="B10" s="456"/>
      <c r="C10" s="456"/>
      <c r="D10" s="456"/>
      <c r="E10" s="456"/>
      <c r="F10" s="303" t="s">
        <v>17</v>
      </c>
      <c r="G10" s="304" t="s">
        <v>18</v>
      </c>
      <c r="H10" s="305" t="s">
        <v>19</v>
      </c>
      <c r="I10" s="475"/>
      <c r="J10" s="306" t="s">
        <v>20</v>
      </c>
      <c r="K10" s="306" t="s">
        <v>21</v>
      </c>
      <c r="L10" s="306" t="s">
        <v>22</v>
      </c>
      <c r="M10" s="306" t="s">
        <v>23</v>
      </c>
      <c r="N10" s="306" t="s">
        <v>24</v>
      </c>
      <c r="O10" s="306" t="s">
        <v>25</v>
      </c>
      <c r="P10" s="306" t="s">
        <v>26</v>
      </c>
      <c r="Q10" s="306" t="s">
        <v>27</v>
      </c>
      <c r="R10" s="306" t="s">
        <v>28</v>
      </c>
      <c r="S10" s="306" t="s">
        <v>29</v>
      </c>
      <c r="T10" s="306" t="s">
        <v>30</v>
      </c>
      <c r="U10" s="306" t="s">
        <v>31</v>
      </c>
      <c r="V10" s="306" t="s">
        <v>32</v>
      </c>
      <c r="W10" s="306" t="s">
        <v>33</v>
      </c>
      <c r="X10" s="306" t="s">
        <v>34</v>
      </c>
      <c r="Y10" s="456"/>
      <c r="Z10" s="456"/>
      <c r="AA10" s="4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s="3" customFormat="1" ht="38.25">
      <c r="A11" s="319" t="s">
        <v>35</v>
      </c>
      <c r="B11" s="319" t="s">
        <v>36</v>
      </c>
      <c r="C11" s="319" t="s">
        <v>37</v>
      </c>
      <c r="D11" s="319" t="s">
        <v>38</v>
      </c>
      <c r="E11" s="320">
        <v>2020051290046</v>
      </c>
      <c r="F11" s="307" t="s">
        <v>38</v>
      </c>
      <c r="G11" s="321" t="s">
        <v>39</v>
      </c>
      <c r="H11" s="322">
        <v>0.75</v>
      </c>
      <c r="I11" s="321" t="s">
        <v>40</v>
      </c>
      <c r="J11" s="308"/>
      <c r="K11" s="309"/>
      <c r="L11" s="309"/>
      <c r="M11" s="309"/>
      <c r="N11" s="323">
        <v>180000000</v>
      </c>
      <c r="O11" s="308"/>
      <c r="P11" s="309"/>
      <c r="Q11" s="310"/>
      <c r="R11" s="310"/>
      <c r="S11" s="310"/>
      <c r="T11" s="310"/>
      <c r="U11" s="310"/>
      <c r="V11" s="310"/>
      <c r="W11" s="310"/>
      <c r="X11" s="310"/>
      <c r="Y11" s="319" t="s">
        <v>41</v>
      </c>
      <c r="Z11" s="324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s="3" customFormat="1" ht="38.25">
      <c r="A12" s="325" t="s">
        <v>35</v>
      </c>
      <c r="B12" s="325" t="s">
        <v>36</v>
      </c>
      <c r="C12" s="325" t="s">
        <v>37</v>
      </c>
      <c r="D12" s="325" t="s">
        <v>38</v>
      </c>
      <c r="E12" s="326">
        <v>2020051290046</v>
      </c>
      <c r="F12" s="307" t="s">
        <v>38</v>
      </c>
      <c r="G12" s="327" t="s">
        <v>39</v>
      </c>
      <c r="H12" s="328">
        <v>0.75</v>
      </c>
      <c r="I12" s="327" t="s">
        <v>40</v>
      </c>
      <c r="J12" s="308"/>
      <c r="K12" s="309"/>
      <c r="L12" s="309"/>
      <c r="M12" s="309"/>
      <c r="N12" s="329">
        <v>12000000</v>
      </c>
      <c r="O12" s="308"/>
      <c r="P12" s="309"/>
      <c r="Q12" s="310"/>
      <c r="R12" s="310"/>
      <c r="S12" s="310"/>
      <c r="T12" s="310"/>
      <c r="U12" s="310"/>
      <c r="V12" s="310"/>
      <c r="W12" s="310"/>
      <c r="X12" s="310"/>
      <c r="Y12" s="325" t="s">
        <v>41</v>
      </c>
      <c r="Z12" s="324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s="3" customFormat="1" ht="38.25">
      <c r="A13" s="325" t="s">
        <v>35</v>
      </c>
      <c r="B13" s="325" t="s">
        <v>36</v>
      </c>
      <c r="C13" s="325" t="s">
        <v>37</v>
      </c>
      <c r="D13" s="325" t="s">
        <v>38</v>
      </c>
      <c r="E13" s="326">
        <v>2020051290046</v>
      </c>
      <c r="F13" s="307" t="s">
        <v>38</v>
      </c>
      <c r="G13" s="327" t="s">
        <v>39</v>
      </c>
      <c r="H13" s="328">
        <v>0.75</v>
      </c>
      <c r="I13" s="327" t="s">
        <v>40</v>
      </c>
      <c r="J13" s="309"/>
      <c r="K13" s="309"/>
      <c r="L13" s="309"/>
      <c r="M13" s="309"/>
      <c r="N13" s="329">
        <v>20000000</v>
      </c>
      <c r="O13" s="309"/>
      <c r="P13" s="309"/>
      <c r="Q13" s="310"/>
      <c r="R13" s="310"/>
      <c r="S13" s="310"/>
      <c r="T13" s="310"/>
      <c r="U13" s="310"/>
      <c r="V13" s="310"/>
      <c r="W13" s="310"/>
      <c r="X13" s="310"/>
      <c r="Y13" s="325" t="s">
        <v>41</v>
      </c>
      <c r="Z13" s="324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s="3" customFormat="1" ht="38.25">
      <c r="A14" s="325" t="s">
        <v>35</v>
      </c>
      <c r="B14" s="325" t="s">
        <v>36</v>
      </c>
      <c r="C14" s="325" t="s">
        <v>37</v>
      </c>
      <c r="D14" s="325" t="s">
        <v>38</v>
      </c>
      <c r="E14" s="326">
        <v>2020051290046</v>
      </c>
      <c r="F14" s="307" t="s">
        <v>38</v>
      </c>
      <c r="G14" s="327" t="s">
        <v>42</v>
      </c>
      <c r="H14" s="330">
        <v>1</v>
      </c>
      <c r="I14" s="327" t="s">
        <v>40</v>
      </c>
      <c r="J14" s="309"/>
      <c r="K14" s="309"/>
      <c r="L14" s="309"/>
      <c r="M14" s="309"/>
      <c r="N14" s="329">
        <v>9000000</v>
      </c>
      <c r="O14" s="309"/>
      <c r="P14" s="309"/>
      <c r="Q14" s="310"/>
      <c r="R14" s="310"/>
      <c r="S14" s="310"/>
      <c r="T14" s="310"/>
      <c r="U14" s="310"/>
      <c r="V14" s="310"/>
      <c r="W14" s="310"/>
      <c r="X14" s="310"/>
      <c r="Y14" s="325" t="s">
        <v>41</v>
      </c>
      <c r="Z14" s="324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s="3" customFormat="1" ht="38.25">
      <c r="A15" s="325" t="s">
        <v>35</v>
      </c>
      <c r="B15" s="325" t="s">
        <v>36</v>
      </c>
      <c r="C15" s="325" t="s">
        <v>37</v>
      </c>
      <c r="D15" s="325" t="s">
        <v>38</v>
      </c>
      <c r="E15" s="326">
        <v>2020051290046</v>
      </c>
      <c r="F15" s="307" t="s">
        <v>38</v>
      </c>
      <c r="G15" s="327" t="s">
        <v>42</v>
      </c>
      <c r="H15" s="330">
        <v>1</v>
      </c>
      <c r="I15" s="327" t="s">
        <v>40</v>
      </c>
      <c r="J15" s="309"/>
      <c r="K15" s="309"/>
      <c r="L15" s="309"/>
      <c r="M15" s="309"/>
      <c r="N15" s="329">
        <v>15000000</v>
      </c>
      <c r="O15" s="309"/>
      <c r="P15" s="309"/>
      <c r="Q15" s="310"/>
      <c r="R15" s="310"/>
      <c r="S15" s="310"/>
      <c r="T15" s="310"/>
      <c r="U15" s="310"/>
      <c r="V15" s="310"/>
      <c r="W15" s="310"/>
      <c r="X15" s="310"/>
      <c r="Y15" s="325" t="s">
        <v>41</v>
      </c>
      <c r="Z15" s="324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s="3" customFormat="1" ht="38.25">
      <c r="A16" s="325" t="s">
        <v>35</v>
      </c>
      <c r="B16" s="325" t="s">
        <v>36</v>
      </c>
      <c r="C16" s="325" t="s">
        <v>37</v>
      </c>
      <c r="D16" s="325" t="s">
        <v>38</v>
      </c>
      <c r="E16" s="326">
        <v>2020051290046</v>
      </c>
      <c r="F16" s="307" t="s">
        <v>38</v>
      </c>
      <c r="G16" s="327" t="s">
        <v>42</v>
      </c>
      <c r="H16" s="330">
        <v>1</v>
      </c>
      <c r="I16" s="327" t="s">
        <v>40</v>
      </c>
      <c r="J16" s="309"/>
      <c r="K16" s="309"/>
      <c r="L16" s="309"/>
      <c r="M16" s="309"/>
      <c r="N16" s="329">
        <v>90000000</v>
      </c>
      <c r="O16" s="309"/>
      <c r="P16" s="309"/>
      <c r="Q16" s="310"/>
      <c r="R16" s="310"/>
      <c r="S16" s="310"/>
      <c r="T16" s="310"/>
      <c r="U16" s="310"/>
      <c r="V16" s="310"/>
      <c r="W16" s="310"/>
      <c r="X16" s="310"/>
      <c r="Y16" s="325" t="s">
        <v>41</v>
      </c>
      <c r="Z16" s="324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70" s="3" customFormat="1" ht="38.25">
      <c r="A17" s="325" t="s">
        <v>35</v>
      </c>
      <c r="B17" s="325" t="s">
        <v>36</v>
      </c>
      <c r="C17" s="325" t="s">
        <v>37</v>
      </c>
      <c r="D17" s="325" t="s">
        <v>38</v>
      </c>
      <c r="E17" s="326">
        <v>2020051290046</v>
      </c>
      <c r="F17" s="307" t="s">
        <v>38</v>
      </c>
      <c r="G17" s="327" t="s">
        <v>42</v>
      </c>
      <c r="H17" s="330">
        <v>1</v>
      </c>
      <c r="I17" s="327" t="s">
        <v>40</v>
      </c>
      <c r="J17" s="310"/>
      <c r="K17" s="310"/>
      <c r="L17" s="310"/>
      <c r="M17" s="310"/>
      <c r="N17" s="329">
        <v>22000000</v>
      </c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25" t="s">
        <v>41</v>
      </c>
      <c r="Z17" s="324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70" s="3" customFormat="1" ht="38.25">
      <c r="A18" s="325" t="s">
        <v>35</v>
      </c>
      <c r="B18" s="325" t="s">
        <v>36</v>
      </c>
      <c r="C18" s="325" t="s">
        <v>37</v>
      </c>
      <c r="D18" s="325" t="s">
        <v>38</v>
      </c>
      <c r="E18" s="326">
        <v>2020051290046</v>
      </c>
      <c r="F18" s="307" t="s">
        <v>38</v>
      </c>
      <c r="G18" s="327" t="s">
        <v>42</v>
      </c>
      <c r="H18" s="330">
        <v>1</v>
      </c>
      <c r="I18" s="327" t="s">
        <v>40</v>
      </c>
      <c r="J18" s="310"/>
      <c r="K18" s="310"/>
      <c r="L18" s="310"/>
      <c r="M18" s="310"/>
      <c r="N18" s="329">
        <v>23000000</v>
      </c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25" t="s">
        <v>41</v>
      </c>
      <c r="Z18" s="324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70" s="3" customFormat="1" ht="38.25">
      <c r="A19" s="325" t="s">
        <v>35</v>
      </c>
      <c r="B19" s="325" t="s">
        <v>36</v>
      </c>
      <c r="C19" s="325" t="s">
        <v>37</v>
      </c>
      <c r="D19" s="325" t="s">
        <v>38</v>
      </c>
      <c r="E19" s="326">
        <v>2020051290046</v>
      </c>
      <c r="F19" s="307" t="s">
        <v>38</v>
      </c>
      <c r="G19" s="327" t="s">
        <v>42</v>
      </c>
      <c r="H19" s="328">
        <v>1</v>
      </c>
      <c r="I19" s="327" t="s">
        <v>40</v>
      </c>
      <c r="J19" s="309"/>
      <c r="K19" s="309"/>
      <c r="L19" s="309"/>
      <c r="M19" s="309"/>
      <c r="N19" s="329">
        <v>32000000</v>
      </c>
      <c r="O19" s="309"/>
      <c r="P19" s="309"/>
      <c r="Q19" s="310"/>
      <c r="R19" s="310"/>
      <c r="S19" s="310"/>
      <c r="T19" s="310"/>
      <c r="U19" s="310"/>
      <c r="V19" s="310"/>
      <c r="W19" s="310"/>
      <c r="X19" s="310"/>
      <c r="Y19" s="325" t="s">
        <v>41</v>
      </c>
      <c r="Z19" s="324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70" s="3" customFormat="1" ht="38.25">
      <c r="A20" s="325" t="s">
        <v>35</v>
      </c>
      <c r="B20" s="325" t="s">
        <v>36</v>
      </c>
      <c r="C20" s="325" t="s">
        <v>37</v>
      </c>
      <c r="D20" s="325" t="s">
        <v>38</v>
      </c>
      <c r="E20" s="326">
        <v>2020051290046</v>
      </c>
      <c r="F20" s="307" t="s">
        <v>38</v>
      </c>
      <c r="G20" s="327" t="s">
        <v>42</v>
      </c>
      <c r="H20" s="328">
        <v>1</v>
      </c>
      <c r="I20" s="327" t="s">
        <v>40</v>
      </c>
      <c r="J20" s="309"/>
      <c r="K20" s="309"/>
      <c r="L20" s="309"/>
      <c r="M20" s="309"/>
      <c r="N20" s="329">
        <v>200000000</v>
      </c>
      <c r="O20" s="309"/>
      <c r="P20" s="309"/>
      <c r="Q20" s="310"/>
      <c r="R20" s="310"/>
      <c r="S20" s="310"/>
      <c r="T20" s="310"/>
      <c r="U20" s="310"/>
      <c r="V20" s="310"/>
      <c r="W20" s="310"/>
      <c r="X20" s="310"/>
      <c r="Y20" s="325" t="s">
        <v>41</v>
      </c>
      <c r="Z20" s="324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70" s="3" customFormat="1" ht="38.25">
      <c r="A21" s="325" t="s">
        <v>35</v>
      </c>
      <c r="B21" s="325" t="s">
        <v>36</v>
      </c>
      <c r="C21" s="325" t="s">
        <v>37</v>
      </c>
      <c r="D21" s="325" t="s">
        <v>38</v>
      </c>
      <c r="E21" s="326">
        <v>2020051290046</v>
      </c>
      <c r="F21" s="307" t="s">
        <v>38</v>
      </c>
      <c r="G21" s="327" t="s">
        <v>42</v>
      </c>
      <c r="H21" s="328">
        <v>1</v>
      </c>
      <c r="I21" s="327" t="s">
        <v>40</v>
      </c>
      <c r="J21" s="309"/>
      <c r="K21" s="309"/>
      <c r="L21" s="309"/>
      <c r="M21" s="309"/>
      <c r="N21" s="329">
        <v>70000000</v>
      </c>
      <c r="O21" s="309"/>
      <c r="P21" s="309"/>
      <c r="Q21" s="310"/>
      <c r="R21" s="310"/>
      <c r="S21" s="310"/>
      <c r="T21" s="310"/>
      <c r="U21" s="310"/>
      <c r="V21" s="310"/>
      <c r="W21" s="310"/>
      <c r="X21" s="310"/>
      <c r="Y21" s="325" t="s">
        <v>41</v>
      </c>
      <c r="Z21" s="324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70" s="3" customFormat="1" ht="38.25">
      <c r="A22" s="325" t="s">
        <v>35</v>
      </c>
      <c r="B22" s="325" t="s">
        <v>36</v>
      </c>
      <c r="C22" s="325" t="s">
        <v>37</v>
      </c>
      <c r="D22" s="325" t="s">
        <v>38</v>
      </c>
      <c r="E22" s="326">
        <v>2020051290046</v>
      </c>
      <c r="F22" s="307" t="s">
        <v>38</v>
      </c>
      <c r="G22" s="327" t="s">
        <v>42</v>
      </c>
      <c r="H22" s="328">
        <v>1</v>
      </c>
      <c r="I22" s="327" t="s">
        <v>40</v>
      </c>
      <c r="J22" s="309"/>
      <c r="K22" s="309"/>
      <c r="L22" s="309"/>
      <c r="M22" s="309"/>
      <c r="N22" s="329">
        <v>38500000</v>
      </c>
      <c r="O22" s="309"/>
      <c r="P22" s="309"/>
      <c r="Q22" s="310"/>
      <c r="R22" s="310"/>
      <c r="S22" s="310"/>
      <c r="T22" s="310"/>
      <c r="U22" s="310"/>
      <c r="V22" s="310"/>
      <c r="W22" s="310"/>
      <c r="X22" s="310"/>
      <c r="Y22" s="325" t="s">
        <v>41</v>
      </c>
      <c r="Z22" s="32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70" s="3" customFormat="1" ht="38.25">
      <c r="A23" s="325" t="s">
        <v>35</v>
      </c>
      <c r="B23" s="325" t="s">
        <v>36</v>
      </c>
      <c r="C23" s="325" t="s">
        <v>37</v>
      </c>
      <c r="D23" s="325" t="s">
        <v>38</v>
      </c>
      <c r="E23" s="326">
        <v>2020051290046</v>
      </c>
      <c r="F23" s="307" t="s">
        <v>38</v>
      </c>
      <c r="G23" s="327" t="s">
        <v>42</v>
      </c>
      <c r="H23" s="330">
        <v>1</v>
      </c>
      <c r="I23" s="327" t="s">
        <v>40</v>
      </c>
      <c r="J23" s="309"/>
      <c r="K23" s="309"/>
      <c r="L23" s="309"/>
      <c r="M23" s="309"/>
      <c r="N23" s="329">
        <v>45303204</v>
      </c>
      <c r="O23" s="309"/>
      <c r="P23" s="309"/>
      <c r="Q23" s="310"/>
      <c r="R23" s="310"/>
      <c r="S23" s="310"/>
      <c r="T23" s="310"/>
      <c r="U23" s="310"/>
      <c r="V23" s="310"/>
      <c r="W23" s="310"/>
      <c r="X23" s="310"/>
      <c r="Y23" s="325" t="s">
        <v>41</v>
      </c>
      <c r="Z23" s="324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70" s="3" customFormat="1" ht="38.25">
      <c r="A24" s="325" t="s">
        <v>35</v>
      </c>
      <c r="B24" s="325" t="s">
        <v>36</v>
      </c>
      <c r="C24" s="325" t="s">
        <v>43</v>
      </c>
      <c r="D24" s="325" t="s">
        <v>44</v>
      </c>
      <c r="E24" s="326">
        <v>2020051290058</v>
      </c>
      <c r="F24" s="307" t="s">
        <v>44</v>
      </c>
      <c r="G24" s="327" t="s">
        <v>42</v>
      </c>
      <c r="H24" s="330">
        <v>1</v>
      </c>
      <c r="I24" s="327" t="s">
        <v>40</v>
      </c>
      <c r="J24" s="309"/>
      <c r="K24" s="309"/>
      <c r="L24" s="309"/>
      <c r="M24" s="309"/>
      <c r="N24" s="329">
        <v>66053724</v>
      </c>
      <c r="O24" s="309"/>
      <c r="P24" s="309"/>
      <c r="Q24" s="310"/>
      <c r="R24" s="310"/>
      <c r="S24" s="310"/>
      <c r="T24" s="310"/>
      <c r="U24" s="310"/>
      <c r="V24" s="310"/>
      <c r="W24" s="310"/>
      <c r="X24" s="310"/>
      <c r="Y24" s="325" t="s">
        <v>41</v>
      </c>
      <c r="Z24" s="324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70" s="3" customFormat="1" ht="38.25">
      <c r="A25" s="325" t="s">
        <v>35</v>
      </c>
      <c r="B25" s="325" t="s">
        <v>36</v>
      </c>
      <c r="C25" s="325" t="s">
        <v>37</v>
      </c>
      <c r="D25" s="325" t="s">
        <v>38</v>
      </c>
      <c r="E25" s="326">
        <v>2020051290046</v>
      </c>
      <c r="F25" s="307" t="s">
        <v>38</v>
      </c>
      <c r="G25" s="327" t="s">
        <v>42</v>
      </c>
      <c r="H25" s="330">
        <v>1</v>
      </c>
      <c r="I25" s="327" t="s">
        <v>40</v>
      </c>
      <c r="J25" s="309"/>
      <c r="K25" s="309"/>
      <c r="L25" s="309"/>
      <c r="M25" s="309"/>
      <c r="N25" s="329">
        <v>49512496</v>
      </c>
      <c r="O25" s="309"/>
      <c r="P25" s="309"/>
      <c r="Q25" s="310"/>
      <c r="R25" s="310"/>
      <c r="S25" s="310"/>
      <c r="T25" s="310"/>
      <c r="U25" s="310"/>
      <c r="V25" s="310"/>
      <c r="W25" s="310"/>
      <c r="X25" s="310"/>
      <c r="Y25" s="325" t="s">
        <v>41</v>
      </c>
      <c r="Z25" s="324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70" s="3" customFormat="1" ht="38.25">
      <c r="A26" s="325" t="s">
        <v>35</v>
      </c>
      <c r="B26" s="325" t="s">
        <v>36</v>
      </c>
      <c r="C26" s="325" t="s">
        <v>37</v>
      </c>
      <c r="D26" s="325" t="s">
        <v>38</v>
      </c>
      <c r="E26" s="326">
        <v>2020051290046</v>
      </c>
      <c r="F26" s="307" t="s">
        <v>38</v>
      </c>
      <c r="G26" s="327" t="s">
        <v>39</v>
      </c>
      <c r="H26" s="328">
        <v>1</v>
      </c>
      <c r="I26" s="321" t="s">
        <v>40</v>
      </c>
      <c r="J26" s="310">
        <f t="shared" ref="J26:M26" si="0">SUM(J11:J25)</f>
        <v>0</v>
      </c>
      <c r="K26" s="310">
        <f t="shared" si="0"/>
        <v>0</v>
      </c>
      <c r="L26" s="310">
        <f t="shared" si="0"/>
        <v>0</v>
      </c>
      <c r="M26" s="310">
        <f t="shared" si="0"/>
        <v>0</v>
      </c>
      <c r="N26" s="323">
        <v>117642249</v>
      </c>
      <c r="O26" s="310">
        <f t="shared" ref="O26:X26" si="1">SUM(O11:O25)</f>
        <v>0</v>
      </c>
      <c r="P26" s="310">
        <f t="shared" si="1"/>
        <v>0</v>
      </c>
      <c r="Q26" s="310">
        <f t="shared" si="1"/>
        <v>0</v>
      </c>
      <c r="R26" s="310">
        <f t="shared" si="1"/>
        <v>0</v>
      </c>
      <c r="S26" s="310">
        <f t="shared" si="1"/>
        <v>0</v>
      </c>
      <c r="T26" s="310">
        <f t="shared" si="1"/>
        <v>0</v>
      </c>
      <c r="U26" s="310">
        <f t="shared" si="1"/>
        <v>0</v>
      </c>
      <c r="V26" s="310">
        <f t="shared" si="1"/>
        <v>0</v>
      </c>
      <c r="W26" s="310">
        <f t="shared" si="1"/>
        <v>0</v>
      </c>
      <c r="X26" s="310">
        <f t="shared" si="1"/>
        <v>0</v>
      </c>
      <c r="Y26" s="325" t="s">
        <v>41</v>
      </c>
      <c r="Z26" s="324"/>
      <c r="AA26" s="5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70" s="3" customFormat="1" ht="38.25">
      <c r="A27" s="325" t="s">
        <v>35</v>
      </c>
      <c r="B27" s="325" t="s">
        <v>36</v>
      </c>
      <c r="C27" s="325" t="s">
        <v>37</v>
      </c>
      <c r="D27" s="325" t="s">
        <v>38</v>
      </c>
      <c r="E27" s="326">
        <v>2020051290046</v>
      </c>
      <c r="F27" s="307" t="s">
        <v>38</v>
      </c>
      <c r="G27" s="327" t="s">
        <v>39</v>
      </c>
      <c r="H27" s="328">
        <v>1</v>
      </c>
      <c r="I27" s="321" t="s">
        <v>40</v>
      </c>
      <c r="J27" s="324"/>
      <c r="K27" s="324"/>
      <c r="L27" s="324"/>
      <c r="M27" s="324"/>
      <c r="N27" s="323">
        <v>69056166</v>
      </c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5" t="s">
        <v>41</v>
      </c>
      <c r="Z27" s="324"/>
      <c r="AA27" s="5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70" s="3" customFormat="1" ht="38.25">
      <c r="A28" s="325" t="s">
        <v>35</v>
      </c>
      <c r="B28" s="325" t="s">
        <v>36</v>
      </c>
      <c r="C28" s="325" t="s">
        <v>37</v>
      </c>
      <c r="D28" s="325" t="s">
        <v>38</v>
      </c>
      <c r="E28" s="326">
        <v>2020051290046</v>
      </c>
      <c r="F28" s="307" t="s">
        <v>38</v>
      </c>
      <c r="G28" s="327" t="s">
        <v>39</v>
      </c>
      <c r="H28" s="328">
        <v>1</v>
      </c>
      <c r="I28" s="321" t="s">
        <v>40</v>
      </c>
      <c r="J28" s="324"/>
      <c r="K28" s="324"/>
      <c r="L28" s="324"/>
      <c r="M28" s="324"/>
      <c r="N28" s="323">
        <v>102083026</v>
      </c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5" t="s">
        <v>41</v>
      </c>
      <c r="Z28" s="324"/>
      <c r="AA28" s="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70" s="3" customFormat="1" ht="38.25">
      <c r="A29" s="325" t="s">
        <v>35</v>
      </c>
      <c r="B29" s="325" t="s">
        <v>36</v>
      </c>
      <c r="C29" s="325" t="s">
        <v>37</v>
      </c>
      <c r="D29" s="325" t="s">
        <v>38</v>
      </c>
      <c r="E29" s="326">
        <v>2020051290046</v>
      </c>
      <c r="F29" s="307" t="s">
        <v>38</v>
      </c>
      <c r="G29" s="327" t="s">
        <v>39</v>
      </c>
      <c r="H29" s="328">
        <v>1</v>
      </c>
      <c r="I29" s="321" t="s">
        <v>40</v>
      </c>
      <c r="J29" s="324"/>
      <c r="K29" s="324"/>
      <c r="L29" s="324"/>
      <c r="M29" s="324"/>
      <c r="N29" s="323">
        <v>106455041</v>
      </c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5" t="s">
        <v>41</v>
      </c>
      <c r="Z29" s="324"/>
      <c r="AA29" s="5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70" s="3" customFormat="1" ht="38.25">
      <c r="A30" s="325" t="s">
        <v>35</v>
      </c>
      <c r="B30" s="325" t="s">
        <v>36</v>
      </c>
      <c r="C30" s="325" t="s">
        <v>37</v>
      </c>
      <c r="D30" s="325" t="s">
        <v>38</v>
      </c>
      <c r="E30" s="326">
        <v>2020051290046</v>
      </c>
      <c r="F30" s="307" t="s">
        <v>38</v>
      </c>
      <c r="G30" s="327" t="s">
        <v>39</v>
      </c>
      <c r="H30" s="328">
        <v>1</v>
      </c>
      <c r="I30" s="321" t="s">
        <v>40</v>
      </c>
      <c r="J30" s="324"/>
      <c r="K30" s="324"/>
      <c r="L30" s="324"/>
      <c r="M30" s="324"/>
      <c r="N30" s="323">
        <v>90809972</v>
      </c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5" t="s">
        <v>41</v>
      </c>
      <c r="Z30" s="324"/>
      <c r="AA30" s="5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70" s="3" customFormat="1" ht="38.25">
      <c r="A31" s="325" t="s">
        <v>35</v>
      </c>
      <c r="B31" s="325" t="s">
        <v>36</v>
      </c>
      <c r="C31" s="325" t="s">
        <v>37</v>
      </c>
      <c r="D31" s="325" t="s">
        <v>38</v>
      </c>
      <c r="E31" s="326">
        <v>2020051290046</v>
      </c>
      <c r="F31" s="307" t="s">
        <v>38</v>
      </c>
      <c r="G31" s="327" t="s">
        <v>39</v>
      </c>
      <c r="H31" s="328">
        <v>1</v>
      </c>
      <c r="I31" s="321" t="s">
        <v>40</v>
      </c>
      <c r="J31" s="324"/>
      <c r="K31" s="324"/>
      <c r="L31" s="324"/>
      <c r="M31" s="324"/>
      <c r="N31" s="323">
        <v>36029304</v>
      </c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5" t="s">
        <v>41</v>
      </c>
      <c r="Z31" s="324"/>
      <c r="AA31" s="5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70" s="12" customFormat="1">
      <c r="A32" s="473" t="s">
        <v>64</v>
      </c>
      <c r="B32" s="473"/>
      <c r="C32" s="473"/>
      <c r="D32" s="473"/>
      <c r="E32" s="473"/>
      <c r="F32" s="473"/>
      <c r="G32" s="473"/>
      <c r="H32" s="473"/>
      <c r="I32" s="473"/>
      <c r="J32" s="289">
        <f>SUM(J7:J31)</f>
        <v>0</v>
      </c>
      <c r="K32" s="289">
        <f t="shared" ref="K32:X32" si="2">SUM(K7:K31)</f>
        <v>0</v>
      </c>
      <c r="L32" s="289">
        <f t="shared" si="2"/>
        <v>0</v>
      </c>
      <c r="M32" s="289">
        <f t="shared" si="2"/>
        <v>0</v>
      </c>
      <c r="N32" s="289">
        <f t="shared" si="2"/>
        <v>1394445182</v>
      </c>
      <c r="O32" s="289">
        <f t="shared" si="2"/>
        <v>0</v>
      </c>
      <c r="P32" s="289">
        <f t="shared" si="2"/>
        <v>0</v>
      </c>
      <c r="Q32" s="289">
        <f t="shared" si="2"/>
        <v>0</v>
      </c>
      <c r="R32" s="289">
        <f t="shared" si="2"/>
        <v>0</v>
      </c>
      <c r="S32" s="289">
        <f t="shared" si="2"/>
        <v>0</v>
      </c>
      <c r="T32" s="289">
        <f t="shared" si="2"/>
        <v>0</v>
      </c>
      <c r="U32" s="289">
        <f t="shared" si="2"/>
        <v>0</v>
      </c>
      <c r="V32" s="289">
        <f t="shared" si="2"/>
        <v>0</v>
      </c>
      <c r="W32" s="289">
        <f t="shared" si="2"/>
        <v>0</v>
      </c>
      <c r="X32" s="289">
        <f t="shared" si="2"/>
        <v>0</v>
      </c>
      <c r="Y32" s="290"/>
      <c r="Z32" s="289">
        <f>SUM(J32:Y32)</f>
        <v>1394445182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46" ht="15.75" customHeight="1">
      <c r="A33" s="331"/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5.75" customHeight="1">
      <c r="A34" s="331"/>
      <c r="B34" s="331"/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5.75" customHeight="1">
      <c r="A35" s="331"/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5.75" customHeight="1">
      <c r="A36" s="331"/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5.75" customHeight="1">
      <c r="A37" s="331"/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5.75" customHeight="1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5.75" customHeight="1">
      <c r="A39" s="331"/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5.75" customHeight="1">
      <c r="A40" s="331"/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5.75" customHeight="1">
      <c r="A41" s="331"/>
      <c r="B41" s="331"/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5.75" customHeight="1">
      <c r="A42" s="331"/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5.75" customHeight="1">
      <c r="A43" s="331"/>
      <c r="B43" s="331"/>
      <c r="C43" s="331"/>
      <c r="D43" s="331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5.75" customHeight="1">
      <c r="A44" s="331"/>
      <c r="B44" s="331"/>
      <c r="C44" s="331"/>
      <c r="D44" s="331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5.75" customHeight="1">
      <c r="A45" s="331"/>
      <c r="B45" s="331"/>
      <c r="C45" s="331"/>
      <c r="D45" s="331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5.75" customHeight="1">
      <c r="A46" s="331"/>
      <c r="B46" s="331"/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331"/>
      <c r="S46" s="331"/>
      <c r="T46" s="331"/>
      <c r="U46" s="331"/>
      <c r="V46" s="331"/>
      <c r="W46" s="331"/>
      <c r="X46" s="331"/>
      <c r="Y46" s="331"/>
      <c r="Z46" s="33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5.75" customHeight="1">
      <c r="A47" s="331"/>
      <c r="B47" s="331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5.75" customHeight="1">
      <c r="A48" s="331"/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5.75" customHeight="1">
      <c r="A49" s="331"/>
      <c r="B49" s="331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5.75" customHeight="1">
      <c r="A50" s="331"/>
      <c r="B50" s="331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5.75" customHeight="1">
      <c r="A51" s="331"/>
      <c r="B51" s="331"/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5.75" customHeight="1">
      <c r="A52" s="331"/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5.75" customHeight="1">
      <c r="A53" s="331"/>
      <c r="B53" s="331"/>
      <c r="C53" s="331"/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5.75" customHeight="1">
      <c r="A54" s="331"/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31"/>
      <c r="U54" s="331"/>
      <c r="V54" s="331"/>
      <c r="W54" s="331"/>
      <c r="X54" s="331"/>
      <c r="Y54" s="331"/>
      <c r="Z54" s="33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15.75" customHeight="1">
      <c r="A55" s="331"/>
      <c r="B55" s="331"/>
      <c r="C55" s="331"/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5.75" customHeight="1">
      <c r="A56" s="331"/>
      <c r="B56" s="331"/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5.75" customHeight="1">
      <c r="A57" s="331"/>
      <c r="B57" s="331"/>
      <c r="C57" s="331"/>
      <c r="D57" s="331"/>
      <c r="E57" s="331"/>
      <c r="F57" s="331"/>
      <c r="G57" s="331"/>
      <c r="H57" s="331"/>
      <c r="I57" s="331"/>
      <c r="J57" s="331"/>
      <c r="K57" s="331"/>
      <c r="L57" s="331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15.75" customHeight="1">
      <c r="A58" s="331"/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5.75" customHeight="1">
      <c r="A59" s="331"/>
      <c r="B59" s="331"/>
      <c r="C59" s="331"/>
      <c r="D59" s="331"/>
      <c r="E59" s="331"/>
      <c r="F59" s="331"/>
      <c r="G59" s="331"/>
      <c r="H59" s="331"/>
      <c r="I59" s="331"/>
      <c r="J59" s="331"/>
      <c r="K59" s="331"/>
      <c r="L59" s="331"/>
      <c r="M59" s="331"/>
      <c r="N59" s="331"/>
      <c r="O59" s="331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15.75" customHeight="1">
      <c r="A60" s="331"/>
      <c r="B60" s="331"/>
      <c r="C60" s="331"/>
      <c r="D60" s="331"/>
      <c r="E60" s="331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15.75" customHeight="1">
      <c r="A61" s="331"/>
      <c r="B61" s="331"/>
      <c r="C61" s="331"/>
      <c r="D61" s="331"/>
      <c r="E61" s="331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15.75" customHeight="1">
      <c r="A62" s="331"/>
      <c r="B62" s="331"/>
      <c r="C62" s="331"/>
      <c r="D62" s="331"/>
      <c r="E62" s="331"/>
      <c r="F62" s="331"/>
      <c r="G62" s="331"/>
      <c r="H62" s="331"/>
      <c r="I62" s="331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15.75" customHeight="1">
      <c r="A63" s="331"/>
      <c r="B63" s="331"/>
      <c r="C63" s="331"/>
      <c r="D63" s="331"/>
      <c r="E63" s="331"/>
      <c r="F63" s="331"/>
      <c r="G63" s="331"/>
      <c r="H63" s="331"/>
      <c r="I63" s="331"/>
      <c r="J63" s="331"/>
      <c r="K63" s="331"/>
      <c r="L63" s="331"/>
      <c r="M63" s="331"/>
      <c r="N63" s="331"/>
      <c r="O63" s="331"/>
      <c r="P63" s="331"/>
      <c r="Q63" s="331"/>
      <c r="R63" s="331"/>
      <c r="S63" s="331"/>
      <c r="T63" s="331"/>
      <c r="U63" s="331"/>
      <c r="V63" s="331"/>
      <c r="W63" s="331"/>
      <c r="X63" s="331"/>
      <c r="Y63" s="331"/>
      <c r="Z63" s="33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15.75" customHeight="1">
      <c r="A64" s="331"/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15.75" customHeight="1">
      <c r="A65" s="331"/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15.75" customHeight="1">
      <c r="A66" s="331"/>
      <c r="B66" s="331"/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15.75" customHeight="1">
      <c r="A67" s="331"/>
      <c r="B67" s="331"/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1"/>
      <c r="V67" s="331"/>
      <c r="W67" s="331"/>
      <c r="X67" s="331"/>
      <c r="Y67" s="331"/>
      <c r="Z67" s="33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15.75" customHeight="1">
      <c r="A68" s="331"/>
      <c r="B68" s="331"/>
      <c r="C68" s="331"/>
      <c r="D68" s="331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R68" s="331"/>
      <c r="S68" s="331"/>
      <c r="T68" s="331"/>
      <c r="U68" s="331"/>
      <c r="V68" s="331"/>
      <c r="W68" s="331"/>
      <c r="X68" s="331"/>
      <c r="Y68" s="331"/>
      <c r="Z68" s="33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15.75" customHeight="1">
      <c r="A69" s="331"/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15.75" customHeight="1">
      <c r="A70" s="331"/>
      <c r="B70" s="331"/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15.75" customHeight="1">
      <c r="A71" s="331"/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15.75" customHeight="1">
      <c r="A72" s="331"/>
      <c r="B72" s="331"/>
      <c r="C72" s="331"/>
      <c r="D72" s="331"/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331"/>
      <c r="T72" s="331"/>
      <c r="U72" s="331"/>
      <c r="V72" s="331"/>
      <c r="W72" s="331"/>
      <c r="X72" s="331"/>
      <c r="Y72" s="331"/>
      <c r="Z72" s="33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15.75" customHeight="1">
      <c r="A73" s="331"/>
      <c r="B73" s="331"/>
      <c r="C73" s="331"/>
      <c r="D73" s="331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15.75" customHeight="1">
      <c r="A74" s="331"/>
      <c r="B74" s="331"/>
      <c r="C74" s="331"/>
      <c r="D74" s="331"/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331"/>
      <c r="S74" s="331"/>
      <c r="T74" s="331"/>
      <c r="U74" s="331"/>
      <c r="V74" s="331"/>
      <c r="W74" s="331"/>
      <c r="X74" s="331"/>
      <c r="Y74" s="331"/>
      <c r="Z74" s="33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15.75" customHeight="1">
      <c r="A75" s="331"/>
      <c r="B75" s="331"/>
      <c r="C75" s="331"/>
      <c r="D75" s="331"/>
      <c r="E75" s="331"/>
      <c r="F75" s="331"/>
      <c r="G75" s="331"/>
      <c r="H75" s="331"/>
      <c r="I75" s="331"/>
      <c r="J75" s="331"/>
      <c r="K75" s="331"/>
      <c r="L75" s="331"/>
      <c r="M75" s="331"/>
      <c r="N75" s="331"/>
      <c r="O75" s="331"/>
      <c r="P75" s="331"/>
      <c r="Q75" s="331"/>
      <c r="R75" s="331"/>
      <c r="S75" s="331"/>
      <c r="T75" s="331"/>
      <c r="U75" s="331"/>
      <c r="V75" s="331"/>
      <c r="W75" s="331"/>
      <c r="X75" s="331"/>
      <c r="Y75" s="331"/>
      <c r="Z75" s="33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15.75" customHeight="1">
      <c r="A76" s="331"/>
      <c r="B76" s="331"/>
      <c r="C76" s="331"/>
      <c r="D76" s="331"/>
      <c r="E76" s="331"/>
      <c r="F76" s="331"/>
      <c r="G76" s="331"/>
      <c r="H76" s="331"/>
      <c r="I76" s="331"/>
      <c r="J76" s="331"/>
      <c r="K76" s="331"/>
      <c r="L76" s="331"/>
      <c r="M76" s="331"/>
      <c r="N76" s="331"/>
      <c r="O76" s="331"/>
      <c r="P76" s="331"/>
      <c r="Q76" s="331"/>
      <c r="R76" s="331"/>
      <c r="S76" s="331"/>
      <c r="T76" s="331"/>
      <c r="U76" s="331"/>
      <c r="V76" s="331"/>
      <c r="W76" s="331"/>
      <c r="X76" s="331"/>
      <c r="Y76" s="331"/>
      <c r="Z76" s="33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15.75" customHeight="1">
      <c r="A77" s="331"/>
      <c r="B77" s="331"/>
      <c r="C77" s="331"/>
      <c r="D77" s="331"/>
      <c r="E77" s="331"/>
      <c r="F77" s="331"/>
      <c r="G77" s="331"/>
      <c r="H77" s="331"/>
      <c r="I77" s="331"/>
      <c r="J77" s="331"/>
      <c r="K77" s="331"/>
      <c r="L77" s="331"/>
      <c r="M77" s="331"/>
      <c r="N77" s="331"/>
      <c r="O77" s="331"/>
      <c r="P77" s="331"/>
      <c r="Q77" s="331"/>
      <c r="R77" s="331"/>
      <c r="S77" s="331"/>
      <c r="T77" s="331"/>
      <c r="U77" s="331"/>
      <c r="V77" s="331"/>
      <c r="W77" s="331"/>
      <c r="X77" s="331"/>
      <c r="Y77" s="331"/>
      <c r="Z77" s="33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5.75" customHeight="1">
      <c r="A78" s="331"/>
      <c r="B78" s="331"/>
      <c r="C78" s="331"/>
      <c r="D78" s="331"/>
      <c r="E78" s="331"/>
      <c r="F78" s="331"/>
      <c r="G78" s="331"/>
      <c r="H78" s="331"/>
      <c r="I78" s="331"/>
      <c r="J78" s="331"/>
      <c r="K78" s="331"/>
      <c r="L78" s="331"/>
      <c r="M78" s="331"/>
      <c r="N78" s="331"/>
      <c r="O78" s="331"/>
      <c r="P78" s="331"/>
      <c r="Q78" s="331"/>
      <c r="R78" s="331"/>
      <c r="S78" s="331"/>
      <c r="T78" s="331"/>
      <c r="U78" s="331"/>
      <c r="V78" s="331"/>
      <c r="W78" s="331"/>
      <c r="X78" s="331"/>
      <c r="Y78" s="331"/>
      <c r="Z78" s="33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5.75" customHeight="1">
      <c r="A79" s="331"/>
      <c r="B79" s="331"/>
      <c r="C79" s="331"/>
      <c r="D79" s="331"/>
      <c r="E79" s="331"/>
      <c r="F79" s="331"/>
      <c r="G79" s="331"/>
      <c r="H79" s="331"/>
      <c r="I79" s="331"/>
      <c r="J79" s="331"/>
      <c r="K79" s="331"/>
      <c r="L79" s="331"/>
      <c r="M79" s="331"/>
      <c r="N79" s="331"/>
      <c r="O79" s="331"/>
      <c r="P79" s="331"/>
      <c r="Q79" s="331"/>
      <c r="R79" s="331"/>
      <c r="S79" s="331"/>
      <c r="T79" s="331"/>
      <c r="U79" s="331"/>
      <c r="V79" s="331"/>
      <c r="W79" s="331"/>
      <c r="X79" s="331"/>
      <c r="Y79" s="331"/>
      <c r="Z79" s="33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5.75" customHeight="1">
      <c r="A80" s="331"/>
      <c r="B80" s="331"/>
      <c r="C80" s="331"/>
      <c r="D80" s="331"/>
      <c r="E80" s="331"/>
      <c r="F80" s="331"/>
      <c r="G80" s="331"/>
      <c r="H80" s="331"/>
      <c r="I80" s="331"/>
      <c r="J80" s="331"/>
      <c r="K80" s="331"/>
      <c r="L80" s="331"/>
      <c r="M80" s="331"/>
      <c r="N80" s="331"/>
      <c r="O80" s="331"/>
      <c r="P80" s="331"/>
      <c r="Q80" s="331"/>
      <c r="R80" s="331"/>
      <c r="S80" s="331"/>
      <c r="T80" s="331"/>
      <c r="U80" s="331"/>
      <c r="V80" s="331"/>
      <c r="W80" s="331"/>
      <c r="X80" s="331"/>
      <c r="Y80" s="331"/>
      <c r="Z80" s="33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5.75" customHeight="1">
      <c r="A81" s="331"/>
      <c r="B81" s="331"/>
      <c r="C81" s="331"/>
      <c r="D81" s="331"/>
      <c r="E81" s="331"/>
      <c r="F81" s="331"/>
      <c r="G81" s="331"/>
      <c r="H81" s="331"/>
      <c r="I81" s="331"/>
      <c r="J81" s="331"/>
      <c r="K81" s="331"/>
      <c r="L81" s="331"/>
      <c r="M81" s="331"/>
      <c r="N81" s="331"/>
      <c r="O81" s="331"/>
      <c r="P81" s="331"/>
      <c r="Q81" s="331"/>
      <c r="R81" s="331"/>
      <c r="S81" s="331"/>
      <c r="T81" s="331"/>
      <c r="U81" s="331"/>
      <c r="V81" s="331"/>
      <c r="W81" s="331"/>
      <c r="X81" s="331"/>
      <c r="Y81" s="331"/>
      <c r="Z81" s="33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15.75" customHeight="1">
      <c r="A82" s="331"/>
      <c r="B82" s="331"/>
      <c r="C82" s="331"/>
      <c r="D82" s="331"/>
      <c r="E82" s="331"/>
      <c r="F82" s="331"/>
      <c r="G82" s="331"/>
      <c r="H82" s="331"/>
      <c r="I82" s="331"/>
      <c r="J82" s="331"/>
      <c r="K82" s="331"/>
      <c r="L82" s="331"/>
      <c r="M82" s="331"/>
      <c r="N82" s="331"/>
      <c r="O82" s="331"/>
      <c r="P82" s="331"/>
      <c r="Q82" s="331"/>
      <c r="R82" s="331"/>
      <c r="S82" s="331"/>
      <c r="T82" s="331"/>
      <c r="U82" s="331"/>
      <c r="V82" s="331"/>
      <c r="W82" s="331"/>
      <c r="X82" s="331"/>
      <c r="Y82" s="331"/>
      <c r="Z82" s="33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15.75" customHeight="1">
      <c r="A83" s="331"/>
      <c r="B83" s="331"/>
      <c r="C83" s="331"/>
      <c r="D83" s="331"/>
      <c r="E83" s="331"/>
      <c r="F83" s="331"/>
      <c r="G83" s="331"/>
      <c r="H83" s="331"/>
      <c r="I83" s="331"/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331"/>
      <c r="X83" s="331"/>
      <c r="Y83" s="331"/>
      <c r="Z83" s="33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5.75" customHeight="1">
      <c r="A84" s="331"/>
      <c r="B84" s="331"/>
      <c r="C84" s="331"/>
      <c r="D84" s="331"/>
      <c r="E84" s="331"/>
      <c r="F84" s="331"/>
      <c r="G84" s="331"/>
      <c r="H84" s="331"/>
      <c r="I84" s="331"/>
      <c r="J84" s="331"/>
      <c r="K84" s="331"/>
      <c r="L84" s="331"/>
      <c r="M84" s="331"/>
      <c r="N84" s="331"/>
      <c r="O84" s="331"/>
      <c r="P84" s="331"/>
      <c r="Q84" s="331"/>
      <c r="R84" s="331"/>
      <c r="S84" s="331"/>
      <c r="T84" s="331"/>
      <c r="U84" s="331"/>
      <c r="V84" s="331"/>
      <c r="W84" s="331"/>
      <c r="X84" s="331"/>
      <c r="Y84" s="331"/>
      <c r="Z84" s="33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5.75" customHeight="1">
      <c r="A85" s="331"/>
      <c r="B85" s="331"/>
      <c r="C85" s="331"/>
      <c r="D85" s="331"/>
      <c r="E85" s="331"/>
      <c r="F85" s="331"/>
      <c r="G85" s="331"/>
      <c r="H85" s="331"/>
      <c r="I85" s="331"/>
      <c r="J85" s="331"/>
      <c r="K85" s="331"/>
      <c r="L85" s="331"/>
      <c r="M85" s="331"/>
      <c r="N85" s="331"/>
      <c r="O85" s="331"/>
      <c r="P85" s="331"/>
      <c r="Q85" s="331"/>
      <c r="R85" s="331"/>
      <c r="S85" s="331"/>
      <c r="T85" s="331"/>
      <c r="U85" s="331"/>
      <c r="V85" s="331"/>
      <c r="W85" s="331"/>
      <c r="X85" s="331"/>
      <c r="Y85" s="331"/>
      <c r="Z85" s="33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15.75" customHeight="1">
      <c r="A86" s="331"/>
      <c r="B86" s="331"/>
      <c r="C86" s="331"/>
      <c r="D86" s="331"/>
      <c r="E86" s="331"/>
      <c r="F86" s="331"/>
      <c r="G86" s="331"/>
      <c r="H86" s="331"/>
      <c r="I86" s="331"/>
      <c r="J86" s="331"/>
      <c r="K86" s="331"/>
      <c r="L86" s="331"/>
      <c r="M86" s="331"/>
      <c r="N86" s="331"/>
      <c r="O86" s="331"/>
      <c r="P86" s="331"/>
      <c r="Q86" s="331"/>
      <c r="R86" s="331"/>
      <c r="S86" s="331"/>
      <c r="T86" s="331"/>
      <c r="U86" s="331"/>
      <c r="V86" s="331"/>
      <c r="W86" s="331"/>
      <c r="X86" s="331"/>
      <c r="Y86" s="331"/>
      <c r="Z86" s="33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5.75" customHeight="1">
      <c r="A87" s="331"/>
      <c r="B87" s="331"/>
      <c r="C87" s="331"/>
      <c r="D87" s="331"/>
      <c r="E87" s="331"/>
      <c r="F87" s="331"/>
      <c r="G87" s="331"/>
      <c r="H87" s="331"/>
      <c r="I87" s="331"/>
      <c r="J87" s="331"/>
      <c r="K87" s="331"/>
      <c r="L87" s="331"/>
      <c r="M87" s="331"/>
      <c r="N87" s="331"/>
      <c r="O87" s="331"/>
      <c r="P87" s="331"/>
      <c r="Q87" s="331"/>
      <c r="R87" s="331"/>
      <c r="S87" s="331"/>
      <c r="T87" s="331"/>
      <c r="U87" s="331"/>
      <c r="V87" s="331"/>
      <c r="W87" s="331"/>
      <c r="X87" s="331"/>
      <c r="Y87" s="331"/>
      <c r="Z87" s="33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15.75" customHeight="1">
      <c r="A88" s="331"/>
      <c r="B88" s="331"/>
      <c r="C88" s="331"/>
      <c r="D88" s="331"/>
      <c r="E88" s="331"/>
      <c r="F88" s="331"/>
      <c r="G88" s="331"/>
      <c r="H88" s="331"/>
      <c r="I88" s="331"/>
      <c r="J88" s="331"/>
      <c r="K88" s="331"/>
      <c r="L88" s="331"/>
      <c r="M88" s="331"/>
      <c r="N88" s="331"/>
      <c r="O88" s="331"/>
      <c r="P88" s="331"/>
      <c r="Q88" s="331"/>
      <c r="R88" s="331"/>
      <c r="S88" s="331"/>
      <c r="T88" s="331"/>
      <c r="U88" s="331"/>
      <c r="V88" s="331"/>
      <c r="W88" s="331"/>
      <c r="X88" s="331"/>
      <c r="Y88" s="331"/>
      <c r="Z88" s="33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5.75" customHeight="1">
      <c r="A89" s="331"/>
      <c r="B89" s="331"/>
      <c r="C89" s="331"/>
      <c r="D89" s="331"/>
      <c r="E89" s="331"/>
      <c r="F89" s="331"/>
      <c r="G89" s="331"/>
      <c r="H89" s="331"/>
      <c r="I89" s="331"/>
      <c r="J89" s="331"/>
      <c r="K89" s="331"/>
      <c r="L89" s="331"/>
      <c r="M89" s="331"/>
      <c r="N89" s="331"/>
      <c r="O89" s="331"/>
      <c r="P89" s="331"/>
      <c r="Q89" s="331"/>
      <c r="R89" s="331"/>
      <c r="S89" s="331"/>
      <c r="T89" s="331"/>
      <c r="U89" s="331"/>
      <c r="V89" s="331"/>
      <c r="W89" s="331"/>
      <c r="X89" s="331"/>
      <c r="Y89" s="331"/>
      <c r="Z89" s="33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15.75" customHeight="1">
      <c r="A90" s="331"/>
      <c r="B90" s="331"/>
      <c r="C90" s="331"/>
      <c r="D90" s="331"/>
      <c r="E90" s="331"/>
      <c r="F90" s="331"/>
      <c r="G90" s="331"/>
      <c r="H90" s="331"/>
      <c r="I90" s="331"/>
      <c r="J90" s="331"/>
      <c r="K90" s="331"/>
      <c r="L90" s="331"/>
      <c r="M90" s="331"/>
      <c r="N90" s="331"/>
      <c r="O90" s="331"/>
      <c r="P90" s="331"/>
      <c r="Q90" s="331"/>
      <c r="R90" s="331"/>
      <c r="S90" s="331"/>
      <c r="T90" s="331"/>
      <c r="U90" s="331"/>
      <c r="V90" s="331"/>
      <c r="W90" s="331"/>
      <c r="X90" s="331"/>
      <c r="Y90" s="331"/>
      <c r="Z90" s="33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5.75" customHeight="1">
      <c r="A91" s="331"/>
      <c r="B91" s="331"/>
      <c r="C91" s="331"/>
      <c r="D91" s="331"/>
      <c r="E91" s="331"/>
      <c r="F91" s="331"/>
      <c r="G91" s="331"/>
      <c r="H91" s="331"/>
      <c r="I91" s="331"/>
      <c r="J91" s="331"/>
      <c r="K91" s="331"/>
      <c r="L91" s="331"/>
      <c r="M91" s="331"/>
      <c r="N91" s="331"/>
      <c r="O91" s="331"/>
      <c r="P91" s="331"/>
      <c r="Q91" s="331"/>
      <c r="R91" s="331"/>
      <c r="S91" s="331"/>
      <c r="T91" s="331"/>
      <c r="U91" s="331"/>
      <c r="V91" s="331"/>
      <c r="W91" s="331"/>
      <c r="X91" s="331"/>
      <c r="Y91" s="331"/>
      <c r="Z91" s="33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15.75" customHeight="1">
      <c r="A92" s="331"/>
      <c r="B92" s="331"/>
      <c r="C92" s="331"/>
      <c r="D92" s="331"/>
      <c r="E92" s="331"/>
      <c r="F92" s="331"/>
      <c r="G92" s="331"/>
      <c r="H92" s="331"/>
      <c r="I92" s="331"/>
      <c r="J92" s="331"/>
      <c r="K92" s="331"/>
      <c r="L92" s="331"/>
      <c r="M92" s="331"/>
      <c r="N92" s="331"/>
      <c r="O92" s="331"/>
      <c r="P92" s="331"/>
      <c r="Q92" s="331"/>
      <c r="R92" s="331"/>
      <c r="S92" s="331"/>
      <c r="T92" s="331"/>
      <c r="U92" s="331"/>
      <c r="V92" s="331"/>
      <c r="W92" s="331"/>
      <c r="X92" s="331"/>
      <c r="Y92" s="331"/>
      <c r="Z92" s="33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15.75" customHeight="1">
      <c r="A93" s="331"/>
      <c r="B93" s="331"/>
      <c r="C93" s="331"/>
      <c r="D93" s="331"/>
      <c r="E93" s="331"/>
      <c r="F93" s="331"/>
      <c r="G93" s="331"/>
      <c r="H93" s="331"/>
      <c r="I93" s="331"/>
      <c r="J93" s="331"/>
      <c r="K93" s="331"/>
      <c r="L93" s="331"/>
      <c r="M93" s="331"/>
      <c r="N93" s="331"/>
      <c r="O93" s="331"/>
      <c r="P93" s="331"/>
      <c r="Q93" s="331"/>
      <c r="R93" s="331"/>
      <c r="S93" s="331"/>
      <c r="T93" s="331"/>
      <c r="U93" s="331"/>
      <c r="V93" s="331"/>
      <c r="W93" s="331"/>
      <c r="X93" s="331"/>
      <c r="Y93" s="331"/>
      <c r="Z93" s="33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15.75" customHeight="1">
      <c r="A94" s="331"/>
      <c r="B94" s="331"/>
      <c r="C94" s="331"/>
      <c r="D94" s="331"/>
      <c r="E94" s="331"/>
      <c r="F94" s="331"/>
      <c r="G94" s="331"/>
      <c r="H94" s="331"/>
      <c r="I94" s="331"/>
      <c r="J94" s="331"/>
      <c r="K94" s="331"/>
      <c r="L94" s="331"/>
      <c r="M94" s="331"/>
      <c r="N94" s="331"/>
      <c r="O94" s="331"/>
      <c r="P94" s="331"/>
      <c r="Q94" s="331"/>
      <c r="R94" s="331"/>
      <c r="S94" s="331"/>
      <c r="T94" s="331"/>
      <c r="U94" s="331"/>
      <c r="V94" s="331"/>
      <c r="W94" s="331"/>
      <c r="X94" s="331"/>
      <c r="Y94" s="331"/>
      <c r="Z94" s="33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5.75" customHeight="1">
      <c r="A95" s="331"/>
      <c r="B95" s="331"/>
      <c r="C95" s="331"/>
      <c r="D95" s="331"/>
      <c r="E95" s="331"/>
      <c r="F95" s="331"/>
      <c r="G95" s="331"/>
      <c r="H95" s="331"/>
      <c r="I95" s="331"/>
      <c r="J95" s="331"/>
      <c r="K95" s="331"/>
      <c r="L95" s="331"/>
      <c r="M95" s="331"/>
      <c r="N95" s="331"/>
      <c r="O95" s="331"/>
      <c r="P95" s="331"/>
      <c r="Q95" s="331"/>
      <c r="R95" s="331"/>
      <c r="S95" s="331"/>
      <c r="T95" s="331"/>
      <c r="U95" s="331"/>
      <c r="V95" s="331"/>
      <c r="W95" s="331"/>
      <c r="X95" s="331"/>
      <c r="Y95" s="331"/>
      <c r="Z95" s="33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15.75" customHeight="1">
      <c r="A96" s="331"/>
      <c r="B96" s="331"/>
      <c r="C96" s="331"/>
      <c r="D96" s="331"/>
      <c r="E96" s="331"/>
      <c r="F96" s="331"/>
      <c r="G96" s="331"/>
      <c r="H96" s="331"/>
      <c r="I96" s="331"/>
      <c r="J96" s="331"/>
      <c r="K96" s="331"/>
      <c r="L96" s="331"/>
      <c r="M96" s="331"/>
      <c r="N96" s="331"/>
      <c r="O96" s="331"/>
      <c r="P96" s="331"/>
      <c r="Q96" s="331"/>
      <c r="R96" s="331"/>
      <c r="S96" s="331"/>
      <c r="T96" s="331"/>
      <c r="U96" s="331"/>
      <c r="V96" s="331"/>
      <c r="W96" s="331"/>
      <c r="X96" s="331"/>
      <c r="Y96" s="331"/>
      <c r="Z96" s="33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15.75" customHeight="1">
      <c r="A97" s="331"/>
      <c r="B97" s="331"/>
      <c r="C97" s="331"/>
      <c r="D97" s="331"/>
      <c r="E97" s="331"/>
      <c r="F97" s="331"/>
      <c r="G97" s="331"/>
      <c r="H97" s="331"/>
      <c r="I97" s="331"/>
      <c r="J97" s="331"/>
      <c r="K97" s="331"/>
      <c r="L97" s="331"/>
      <c r="M97" s="331"/>
      <c r="N97" s="331"/>
      <c r="O97" s="331"/>
      <c r="P97" s="331"/>
      <c r="Q97" s="331"/>
      <c r="R97" s="331"/>
      <c r="S97" s="331"/>
      <c r="T97" s="331"/>
      <c r="U97" s="331"/>
      <c r="V97" s="331"/>
      <c r="W97" s="331"/>
      <c r="X97" s="331"/>
      <c r="Y97" s="331"/>
      <c r="Z97" s="33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5.75" customHeight="1">
      <c r="A98" s="331"/>
      <c r="B98" s="331"/>
      <c r="C98" s="331"/>
      <c r="D98" s="331"/>
      <c r="E98" s="331"/>
      <c r="F98" s="331"/>
      <c r="G98" s="331"/>
      <c r="H98" s="331"/>
      <c r="I98" s="331"/>
      <c r="J98" s="331"/>
      <c r="K98" s="331"/>
      <c r="L98" s="331"/>
      <c r="M98" s="331"/>
      <c r="N98" s="331"/>
      <c r="O98" s="331"/>
      <c r="P98" s="331"/>
      <c r="Q98" s="331"/>
      <c r="R98" s="331"/>
      <c r="S98" s="331"/>
      <c r="T98" s="331"/>
      <c r="U98" s="331"/>
      <c r="V98" s="331"/>
      <c r="W98" s="331"/>
      <c r="X98" s="331"/>
      <c r="Y98" s="331"/>
      <c r="Z98" s="33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5.75" customHeight="1">
      <c r="A99" s="331"/>
      <c r="B99" s="331"/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1"/>
      <c r="X99" s="331"/>
      <c r="Y99" s="331"/>
      <c r="Z99" s="33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5.75" customHeight="1">
      <c r="A100" s="331"/>
      <c r="B100" s="331"/>
      <c r="C100" s="331"/>
      <c r="D100" s="331"/>
      <c r="E100" s="331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331"/>
      <c r="Q100" s="331"/>
      <c r="R100" s="331"/>
      <c r="S100" s="331"/>
      <c r="T100" s="331"/>
      <c r="U100" s="331"/>
      <c r="V100" s="331"/>
      <c r="W100" s="331"/>
      <c r="X100" s="331"/>
      <c r="Y100" s="331"/>
      <c r="Z100" s="33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5.75" customHeight="1">
      <c r="A101" s="331"/>
      <c r="B101" s="331"/>
      <c r="C101" s="331"/>
      <c r="D101" s="331"/>
      <c r="E101" s="331"/>
      <c r="F101" s="331"/>
      <c r="G101" s="331"/>
      <c r="H101" s="331"/>
      <c r="I101" s="331"/>
      <c r="J101" s="331"/>
      <c r="K101" s="331"/>
      <c r="L101" s="331"/>
      <c r="M101" s="331"/>
      <c r="N101" s="331"/>
      <c r="O101" s="331"/>
      <c r="P101" s="331"/>
      <c r="Q101" s="331"/>
      <c r="R101" s="331"/>
      <c r="S101" s="331"/>
      <c r="T101" s="331"/>
      <c r="U101" s="331"/>
      <c r="V101" s="331"/>
      <c r="W101" s="331"/>
      <c r="X101" s="331"/>
      <c r="Y101" s="331"/>
      <c r="Z101" s="33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5.75" customHeight="1">
      <c r="A102" s="331"/>
      <c r="B102" s="331"/>
      <c r="C102" s="331"/>
      <c r="D102" s="331"/>
      <c r="E102" s="331"/>
      <c r="F102" s="331"/>
      <c r="G102" s="331"/>
      <c r="H102" s="331"/>
      <c r="I102" s="331"/>
      <c r="J102" s="331"/>
      <c r="K102" s="331"/>
      <c r="L102" s="331"/>
      <c r="M102" s="331"/>
      <c r="N102" s="331"/>
      <c r="O102" s="331"/>
      <c r="P102" s="331"/>
      <c r="Q102" s="331"/>
      <c r="R102" s="331"/>
      <c r="S102" s="331"/>
      <c r="T102" s="331"/>
      <c r="U102" s="331"/>
      <c r="V102" s="331"/>
      <c r="W102" s="331"/>
      <c r="X102" s="331"/>
      <c r="Y102" s="331"/>
      <c r="Z102" s="33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5.75" customHeight="1">
      <c r="A103" s="331"/>
      <c r="B103" s="331"/>
      <c r="C103" s="331"/>
      <c r="D103" s="331"/>
      <c r="E103" s="331"/>
      <c r="F103" s="331"/>
      <c r="G103" s="331"/>
      <c r="H103" s="331"/>
      <c r="I103" s="331"/>
      <c r="J103" s="331"/>
      <c r="K103" s="331"/>
      <c r="L103" s="331"/>
      <c r="M103" s="331"/>
      <c r="N103" s="331"/>
      <c r="O103" s="331"/>
      <c r="P103" s="331"/>
      <c r="Q103" s="331"/>
      <c r="R103" s="331"/>
      <c r="S103" s="331"/>
      <c r="T103" s="331"/>
      <c r="U103" s="331"/>
      <c r="V103" s="331"/>
      <c r="W103" s="331"/>
      <c r="X103" s="331"/>
      <c r="Y103" s="331"/>
      <c r="Z103" s="33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5.75" customHeight="1">
      <c r="A104" s="331"/>
      <c r="B104" s="331"/>
      <c r="C104" s="331"/>
      <c r="D104" s="331"/>
      <c r="E104" s="331"/>
      <c r="F104" s="331"/>
      <c r="G104" s="331"/>
      <c r="H104" s="331"/>
      <c r="I104" s="331"/>
      <c r="J104" s="331"/>
      <c r="K104" s="331"/>
      <c r="L104" s="331"/>
      <c r="M104" s="331"/>
      <c r="N104" s="331"/>
      <c r="O104" s="331"/>
      <c r="P104" s="331"/>
      <c r="Q104" s="331"/>
      <c r="R104" s="331"/>
      <c r="S104" s="331"/>
      <c r="T104" s="331"/>
      <c r="U104" s="331"/>
      <c r="V104" s="331"/>
      <c r="W104" s="331"/>
      <c r="X104" s="331"/>
      <c r="Y104" s="331"/>
      <c r="Z104" s="33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5.75" customHeight="1">
      <c r="A105" s="331"/>
      <c r="B105" s="331"/>
      <c r="C105" s="331"/>
      <c r="D105" s="331"/>
      <c r="E105" s="331"/>
      <c r="F105" s="331"/>
      <c r="G105" s="331"/>
      <c r="H105" s="331"/>
      <c r="I105" s="331"/>
      <c r="J105" s="331"/>
      <c r="K105" s="331"/>
      <c r="L105" s="331"/>
      <c r="M105" s="331"/>
      <c r="N105" s="331"/>
      <c r="O105" s="331"/>
      <c r="P105" s="331"/>
      <c r="Q105" s="331"/>
      <c r="R105" s="331"/>
      <c r="S105" s="331"/>
      <c r="T105" s="331"/>
      <c r="U105" s="331"/>
      <c r="V105" s="331"/>
      <c r="W105" s="331"/>
      <c r="X105" s="331"/>
      <c r="Y105" s="331"/>
      <c r="Z105" s="33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5.75" customHeight="1">
      <c r="A106" s="331"/>
      <c r="B106" s="331"/>
      <c r="C106" s="331"/>
      <c r="D106" s="331"/>
      <c r="E106" s="331"/>
      <c r="F106" s="331"/>
      <c r="G106" s="331"/>
      <c r="H106" s="331"/>
      <c r="I106" s="331"/>
      <c r="J106" s="331"/>
      <c r="K106" s="331"/>
      <c r="L106" s="331"/>
      <c r="M106" s="331"/>
      <c r="N106" s="331"/>
      <c r="O106" s="331"/>
      <c r="P106" s="331"/>
      <c r="Q106" s="331"/>
      <c r="R106" s="331"/>
      <c r="S106" s="331"/>
      <c r="T106" s="331"/>
      <c r="U106" s="331"/>
      <c r="V106" s="331"/>
      <c r="W106" s="331"/>
      <c r="X106" s="331"/>
      <c r="Y106" s="331"/>
      <c r="Z106" s="33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15.75" customHeight="1">
      <c r="A107" s="331"/>
      <c r="B107" s="331"/>
      <c r="C107" s="331"/>
      <c r="D107" s="331"/>
      <c r="E107" s="331"/>
      <c r="F107" s="331"/>
      <c r="G107" s="331"/>
      <c r="H107" s="331"/>
      <c r="I107" s="331"/>
      <c r="J107" s="331"/>
      <c r="K107" s="331"/>
      <c r="L107" s="331"/>
      <c r="M107" s="331"/>
      <c r="N107" s="331"/>
      <c r="O107" s="331"/>
      <c r="P107" s="331"/>
      <c r="Q107" s="331"/>
      <c r="R107" s="331"/>
      <c r="S107" s="331"/>
      <c r="T107" s="331"/>
      <c r="U107" s="331"/>
      <c r="V107" s="331"/>
      <c r="W107" s="331"/>
      <c r="X107" s="331"/>
      <c r="Y107" s="331"/>
      <c r="Z107" s="33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15.75" customHeight="1">
      <c r="A108" s="331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331"/>
      <c r="Q108" s="331"/>
      <c r="R108" s="331"/>
      <c r="S108" s="331"/>
      <c r="T108" s="331"/>
      <c r="U108" s="331"/>
      <c r="V108" s="331"/>
      <c r="W108" s="331"/>
      <c r="X108" s="331"/>
      <c r="Y108" s="331"/>
      <c r="Z108" s="33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15.75" customHeight="1">
      <c r="A109" s="331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331"/>
      <c r="Q109" s="331"/>
      <c r="R109" s="331"/>
      <c r="S109" s="331"/>
      <c r="T109" s="331"/>
      <c r="U109" s="331"/>
      <c r="V109" s="331"/>
      <c r="W109" s="331"/>
      <c r="X109" s="331"/>
      <c r="Y109" s="331"/>
      <c r="Z109" s="33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15.75" customHeight="1">
      <c r="A110" s="331"/>
      <c r="B110" s="331"/>
      <c r="C110" s="331"/>
      <c r="D110" s="331"/>
      <c r="E110" s="331"/>
      <c r="F110" s="331"/>
      <c r="G110" s="331"/>
      <c r="H110" s="331"/>
      <c r="I110" s="331"/>
      <c r="J110" s="331"/>
      <c r="K110" s="331"/>
      <c r="L110" s="331"/>
      <c r="M110" s="331"/>
      <c r="N110" s="331"/>
      <c r="O110" s="331"/>
      <c r="P110" s="331"/>
      <c r="Q110" s="331"/>
      <c r="R110" s="331"/>
      <c r="S110" s="331"/>
      <c r="T110" s="331"/>
      <c r="U110" s="331"/>
      <c r="V110" s="331"/>
      <c r="W110" s="331"/>
      <c r="X110" s="331"/>
      <c r="Y110" s="331"/>
      <c r="Z110" s="33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15.75" customHeight="1">
      <c r="A111" s="331"/>
      <c r="B111" s="331"/>
      <c r="C111" s="331"/>
      <c r="D111" s="331"/>
      <c r="E111" s="331"/>
      <c r="F111" s="331"/>
      <c r="G111" s="331"/>
      <c r="H111" s="331"/>
      <c r="I111" s="331"/>
      <c r="J111" s="331"/>
      <c r="K111" s="331"/>
      <c r="L111" s="331"/>
      <c r="M111" s="331"/>
      <c r="N111" s="331"/>
      <c r="O111" s="331"/>
      <c r="P111" s="331"/>
      <c r="Q111" s="331"/>
      <c r="R111" s="331"/>
      <c r="S111" s="331"/>
      <c r="T111" s="331"/>
      <c r="U111" s="331"/>
      <c r="V111" s="331"/>
      <c r="W111" s="331"/>
      <c r="X111" s="331"/>
      <c r="Y111" s="331"/>
      <c r="Z111" s="33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15.75" customHeight="1">
      <c r="A112" s="331"/>
      <c r="B112" s="331"/>
      <c r="C112" s="331"/>
      <c r="D112" s="331"/>
      <c r="E112" s="331"/>
      <c r="F112" s="331"/>
      <c r="G112" s="331"/>
      <c r="H112" s="331"/>
      <c r="I112" s="331"/>
      <c r="J112" s="331"/>
      <c r="K112" s="331"/>
      <c r="L112" s="331"/>
      <c r="M112" s="331"/>
      <c r="N112" s="331"/>
      <c r="O112" s="331"/>
      <c r="P112" s="331"/>
      <c r="Q112" s="331"/>
      <c r="R112" s="331"/>
      <c r="S112" s="331"/>
      <c r="T112" s="331"/>
      <c r="U112" s="331"/>
      <c r="V112" s="331"/>
      <c r="W112" s="331"/>
      <c r="X112" s="331"/>
      <c r="Y112" s="331"/>
      <c r="Z112" s="33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15.75" customHeight="1">
      <c r="A113" s="331"/>
      <c r="B113" s="331"/>
      <c r="C113" s="331"/>
      <c r="D113" s="331"/>
      <c r="E113" s="331"/>
      <c r="F113" s="331"/>
      <c r="G113" s="331"/>
      <c r="H113" s="331"/>
      <c r="I113" s="331"/>
      <c r="J113" s="331"/>
      <c r="K113" s="331"/>
      <c r="L113" s="331"/>
      <c r="M113" s="331"/>
      <c r="N113" s="331"/>
      <c r="O113" s="331"/>
      <c r="P113" s="331"/>
      <c r="Q113" s="331"/>
      <c r="R113" s="331"/>
      <c r="S113" s="331"/>
      <c r="T113" s="331"/>
      <c r="U113" s="331"/>
      <c r="V113" s="331"/>
      <c r="W113" s="331"/>
      <c r="X113" s="331"/>
      <c r="Y113" s="331"/>
      <c r="Z113" s="33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15.75" customHeight="1">
      <c r="A114" s="331"/>
      <c r="B114" s="331"/>
      <c r="C114" s="331"/>
      <c r="D114" s="331"/>
      <c r="E114" s="331"/>
      <c r="F114" s="331"/>
      <c r="G114" s="331"/>
      <c r="H114" s="331"/>
      <c r="I114" s="331"/>
      <c r="J114" s="331"/>
      <c r="K114" s="331"/>
      <c r="L114" s="331"/>
      <c r="M114" s="331"/>
      <c r="N114" s="331"/>
      <c r="O114" s="331"/>
      <c r="P114" s="331"/>
      <c r="Q114" s="331"/>
      <c r="R114" s="331"/>
      <c r="S114" s="331"/>
      <c r="T114" s="331"/>
      <c r="U114" s="331"/>
      <c r="V114" s="331"/>
      <c r="W114" s="331"/>
      <c r="X114" s="331"/>
      <c r="Y114" s="331"/>
      <c r="Z114" s="33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15.75" customHeight="1">
      <c r="A115" s="331"/>
      <c r="B115" s="331"/>
      <c r="C115" s="331"/>
      <c r="D115" s="331"/>
      <c r="E115" s="331"/>
      <c r="F115" s="331"/>
      <c r="G115" s="331"/>
      <c r="H115" s="331"/>
      <c r="I115" s="331"/>
      <c r="J115" s="331"/>
      <c r="K115" s="331"/>
      <c r="L115" s="331"/>
      <c r="M115" s="331"/>
      <c r="N115" s="331"/>
      <c r="O115" s="331"/>
      <c r="P115" s="331"/>
      <c r="Q115" s="331"/>
      <c r="R115" s="331"/>
      <c r="S115" s="331"/>
      <c r="T115" s="331"/>
      <c r="U115" s="331"/>
      <c r="V115" s="331"/>
      <c r="W115" s="331"/>
      <c r="X115" s="331"/>
      <c r="Y115" s="331"/>
      <c r="Z115" s="33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15.75" customHeight="1">
      <c r="A116" s="331"/>
      <c r="B116" s="331"/>
      <c r="C116" s="331"/>
      <c r="D116" s="331"/>
      <c r="E116" s="331"/>
      <c r="F116" s="331"/>
      <c r="G116" s="331"/>
      <c r="H116" s="331"/>
      <c r="I116" s="331"/>
      <c r="J116" s="331"/>
      <c r="K116" s="331"/>
      <c r="L116" s="331"/>
      <c r="M116" s="331"/>
      <c r="N116" s="331"/>
      <c r="O116" s="331"/>
      <c r="P116" s="331"/>
      <c r="Q116" s="331"/>
      <c r="R116" s="331"/>
      <c r="S116" s="331"/>
      <c r="T116" s="331"/>
      <c r="U116" s="331"/>
      <c r="V116" s="331"/>
      <c r="W116" s="331"/>
      <c r="X116" s="331"/>
      <c r="Y116" s="331"/>
      <c r="Z116" s="33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15.75" customHeight="1">
      <c r="A117" s="331"/>
      <c r="B117" s="331"/>
      <c r="C117" s="331"/>
      <c r="D117" s="331"/>
      <c r="E117" s="331"/>
      <c r="F117" s="331"/>
      <c r="G117" s="331"/>
      <c r="H117" s="331"/>
      <c r="I117" s="331"/>
      <c r="J117" s="331"/>
      <c r="K117" s="331"/>
      <c r="L117" s="331"/>
      <c r="M117" s="331"/>
      <c r="N117" s="331"/>
      <c r="O117" s="331"/>
      <c r="P117" s="331"/>
      <c r="Q117" s="331"/>
      <c r="R117" s="331"/>
      <c r="S117" s="331"/>
      <c r="T117" s="331"/>
      <c r="U117" s="331"/>
      <c r="V117" s="331"/>
      <c r="W117" s="331"/>
      <c r="X117" s="331"/>
      <c r="Y117" s="331"/>
      <c r="Z117" s="33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t="15.75" customHeight="1">
      <c r="A118" s="331"/>
      <c r="B118" s="331"/>
      <c r="C118" s="331"/>
      <c r="D118" s="331"/>
      <c r="E118" s="331"/>
      <c r="F118" s="331"/>
      <c r="G118" s="331"/>
      <c r="H118" s="331"/>
      <c r="I118" s="331"/>
      <c r="J118" s="331"/>
      <c r="K118" s="331"/>
      <c r="L118" s="331"/>
      <c r="M118" s="331"/>
      <c r="N118" s="331"/>
      <c r="O118" s="331"/>
      <c r="P118" s="331"/>
      <c r="Q118" s="331"/>
      <c r="R118" s="331"/>
      <c r="S118" s="331"/>
      <c r="T118" s="331"/>
      <c r="U118" s="331"/>
      <c r="V118" s="331"/>
      <c r="W118" s="331"/>
      <c r="X118" s="331"/>
      <c r="Y118" s="331"/>
      <c r="Z118" s="33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15.75" customHeight="1">
      <c r="A119" s="331"/>
      <c r="B119" s="331"/>
      <c r="C119" s="331"/>
      <c r="D119" s="331"/>
      <c r="E119" s="331"/>
      <c r="F119" s="331"/>
      <c r="G119" s="331"/>
      <c r="H119" s="331"/>
      <c r="I119" s="331"/>
      <c r="J119" s="331"/>
      <c r="K119" s="331"/>
      <c r="L119" s="331"/>
      <c r="M119" s="331"/>
      <c r="N119" s="331"/>
      <c r="O119" s="331"/>
      <c r="P119" s="331"/>
      <c r="Q119" s="331"/>
      <c r="R119" s="331"/>
      <c r="S119" s="331"/>
      <c r="T119" s="331"/>
      <c r="U119" s="331"/>
      <c r="V119" s="331"/>
      <c r="W119" s="331"/>
      <c r="X119" s="331"/>
      <c r="Y119" s="331"/>
      <c r="Z119" s="33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15.75" customHeight="1">
      <c r="A120" s="331"/>
      <c r="B120" s="331"/>
      <c r="C120" s="331"/>
      <c r="D120" s="331"/>
      <c r="E120" s="331"/>
      <c r="F120" s="331"/>
      <c r="G120" s="331"/>
      <c r="H120" s="331"/>
      <c r="I120" s="331"/>
      <c r="J120" s="331"/>
      <c r="K120" s="331"/>
      <c r="L120" s="331"/>
      <c r="M120" s="331"/>
      <c r="N120" s="331"/>
      <c r="O120" s="331"/>
      <c r="P120" s="331"/>
      <c r="Q120" s="331"/>
      <c r="R120" s="331"/>
      <c r="S120" s="331"/>
      <c r="T120" s="331"/>
      <c r="U120" s="331"/>
      <c r="V120" s="331"/>
      <c r="W120" s="331"/>
      <c r="X120" s="331"/>
      <c r="Y120" s="331"/>
      <c r="Z120" s="33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15.75" customHeight="1">
      <c r="A121" s="331"/>
      <c r="B121" s="331"/>
      <c r="C121" s="331"/>
      <c r="D121" s="331"/>
      <c r="E121" s="331"/>
      <c r="F121" s="331"/>
      <c r="G121" s="331"/>
      <c r="H121" s="331"/>
      <c r="I121" s="331"/>
      <c r="J121" s="331"/>
      <c r="K121" s="331"/>
      <c r="L121" s="331"/>
      <c r="M121" s="331"/>
      <c r="N121" s="331"/>
      <c r="O121" s="331"/>
      <c r="P121" s="331"/>
      <c r="Q121" s="331"/>
      <c r="R121" s="331"/>
      <c r="S121" s="331"/>
      <c r="T121" s="331"/>
      <c r="U121" s="331"/>
      <c r="V121" s="331"/>
      <c r="W121" s="331"/>
      <c r="X121" s="331"/>
      <c r="Y121" s="331"/>
      <c r="Z121" s="33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15.75" customHeight="1">
      <c r="A122" s="331"/>
      <c r="B122" s="331"/>
      <c r="C122" s="331"/>
      <c r="D122" s="331"/>
      <c r="E122" s="331"/>
      <c r="F122" s="331"/>
      <c r="G122" s="331"/>
      <c r="H122" s="331"/>
      <c r="I122" s="331"/>
      <c r="J122" s="331"/>
      <c r="K122" s="331"/>
      <c r="L122" s="331"/>
      <c r="M122" s="331"/>
      <c r="N122" s="331"/>
      <c r="O122" s="331"/>
      <c r="P122" s="331"/>
      <c r="Q122" s="331"/>
      <c r="R122" s="331"/>
      <c r="S122" s="331"/>
      <c r="T122" s="331"/>
      <c r="U122" s="331"/>
      <c r="V122" s="331"/>
      <c r="W122" s="331"/>
      <c r="X122" s="331"/>
      <c r="Y122" s="331"/>
      <c r="Z122" s="33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15.75" customHeight="1">
      <c r="A123" s="331"/>
      <c r="B123" s="331"/>
      <c r="C123" s="331"/>
      <c r="D123" s="331"/>
      <c r="E123" s="331"/>
      <c r="F123" s="331"/>
      <c r="G123" s="331"/>
      <c r="H123" s="331"/>
      <c r="I123" s="331"/>
      <c r="J123" s="331"/>
      <c r="K123" s="331"/>
      <c r="L123" s="331"/>
      <c r="M123" s="331"/>
      <c r="N123" s="331"/>
      <c r="O123" s="331"/>
      <c r="P123" s="331"/>
      <c r="Q123" s="331"/>
      <c r="R123" s="331"/>
      <c r="S123" s="331"/>
      <c r="T123" s="331"/>
      <c r="U123" s="331"/>
      <c r="V123" s="331"/>
      <c r="W123" s="331"/>
      <c r="X123" s="331"/>
      <c r="Y123" s="331"/>
      <c r="Z123" s="33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t="15.75" customHeight="1">
      <c r="A124" s="331"/>
      <c r="B124" s="331"/>
      <c r="C124" s="331"/>
      <c r="D124" s="331"/>
      <c r="E124" s="331"/>
      <c r="F124" s="331"/>
      <c r="G124" s="331"/>
      <c r="H124" s="331"/>
      <c r="I124" s="331"/>
      <c r="J124" s="331"/>
      <c r="K124" s="331"/>
      <c r="L124" s="331"/>
      <c r="M124" s="331"/>
      <c r="N124" s="331"/>
      <c r="O124" s="331"/>
      <c r="P124" s="331"/>
      <c r="Q124" s="331"/>
      <c r="R124" s="331"/>
      <c r="S124" s="331"/>
      <c r="T124" s="331"/>
      <c r="U124" s="331"/>
      <c r="V124" s="331"/>
      <c r="W124" s="331"/>
      <c r="X124" s="331"/>
      <c r="Y124" s="331"/>
      <c r="Z124" s="33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15.75" customHeight="1">
      <c r="A125" s="331"/>
      <c r="B125" s="331"/>
      <c r="C125" s="331"/>
      <c r="D125" s="331"/>
      <c r="E125" s="331"/>
      <c r="F125" s="331"/>
      <c r="G125" s="331"/>
      <c r="H125" s="331"/>
      <c r="I125" s="331"/>
      <c r="J125" s="331"/>
      <c r="K125" s="331"/>
      <c r="L125" s="331"/>
      <c r="M125" s="331"/>
      <c r="N125" s="331"/>
      <c r="O125" s="331"/>
      <c r="P125" s="331"/>
      <c r="Q125" s="331"/>
      <c r="R125" s="331"/>
      <c r="S125" s="331"/>
      <c r="T125" s="331"/>
      <c r="U125" s="331"/>
      <c r="V125" s="331"/>
      <c r="W125" s="331"/>
      <c r="X125" s="331"/>
      <c r="Y125" s="331"/>
      <c r="Z125" s="33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5.75" customHeight="1">
      <c r="A126" s="331"/>
      <c r="B126" s="331"/>
      <c r="C126" s="331"/>
      <c r="D126" s="331"/>
      <c r="E126" s="331"/>
      <c r="F126" s="331"/>
      <c r="G126" s="331"/>
      <c r="H126" s="331"/>
      <c r="I126" s="331"/>
      <c r="J126" s="331"/>
      <c r="K126" s="331"/>
      <c r="L126" s="331"/>
      <c r="M126" s="331"/>
      <c r="N126" s="331"/>
      <c r="O126" s="331"/>
      <c r="P126" s="331"/>
      <c r="Q126" s="331"/>
      <c r="R126" s="331"/>
      <c r="S126" s="331"/>
      <c r="T126" s="331"/>
      <c r="U126" s="331"/>
      <c r="V126" s="331"/>
      <c r="W126" s="331"/>
      <c r="X126" s="331"/>
      <c r="Y126" s="331"/>
      <c r="Z126" s="33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5.75" customHeight="1">
      <c r="A127" s="331"/>
      <c r="B127" s="331"/>
      <c r="C127" s="331"/>
      <c r="D127" s="331"/>
      <c r="E127" s="331"/>
      <c r="F127" s="331"/>
      <c r="G127" s="331"/>
      <c r="H127" s="331"/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31"/>
      <c r="T127" s="331"/>
      <c r="U127" s="331"/>
      <c r="V127" s="331"/>
      <c r="W127" s="331"/>
      <c r="X127" s="331"/>
      <c r="Y127" s="331"/>
      <c r="Z127" s="33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5.75" customHeight="1">
      <c r="A128" s="331"/>
      <c r="B128" s="331"/>
      <c r="C128" s="331"/>
      <c r="D128" s="331"/>
      <c r="E128" s="331"/>
      <c r="F128" s="331"/>
      <c r="G128" s="331"/>
      <c r="H128" s="331"/>
      <c r="I128" s="331"/>
      <c r="J128" s="331"/>
      <c r="K128" s="331"/>
      <c r="L128" s="331"/>
      <c r="M128" s="331"/>
      <c r="N128" s="331"/>
      <c r="O128" s="331"/>
      <c r="P128" s="331"/>
      <c r="Q128" s="331"/>
      <c r="R128" s="331"/>
      <c r="S128" s="331"/>
      <c r="T128" s="331"/>
      <c r="U128" s="331"/>
      <c r="V128" s="331"/>
      <c r="W128" s="331"/>
      <c r="X128" s="331"/>
      <c r="Y128" s="331"/>
      <c r="Z128" s="33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5.75" customHeight="1">
      <c r="A129" s="331"/>
      <c r="B129" s="331"/>
      <c r="C129" s="331"/>
      <c r="D129" s="331"/>
      <c r="E129" s="331"/>
      <c r="F129" s="331"/>
      <c r="G129" s="331"/>
      <c r="H129" s="331"/>
      <c r="I129" s="331"/>
      <c r="J129" s="331"/>
      <c r="K129" s="331"/>
      <c r="L129" s="331"/>
      <c r="M129" s="331"/>
      <c r="N129" s="331"/>
      <c r="O129" s="331"/>
      <c r="P129" s="331"/>
      <c r="Q129" s="331"/>
      <c r="R129" s="331"/>
      <c r="S129" s="331"/>
      <c r="T129" s="331"/>
      <c r="U129" s="331"/>
      <c r="V129" s="331"/>
      <c r="W129" s="331"/>
      <c r="X129" s="331"/>
      <c r="Y129" s="331"/>
      <c r="Z129" s="33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5.75" customHeight="1">
      <c r="A130" s="331"/>
      <c r="B130" s="331"/>
      <c r="C130" s="331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  <c r="N130" s="331"/>
      <c r="O130" s="331"/>
      <c r="P130" s="331"/>
      <c r="Q130" s="331"/>
      <c r="R130" s="331"/>
      <c r="S130" s="331"/>
      <c r="T130" s="331"/>
      <c r="U130" s="331"/>
      <c r="V130" s="331"/>
      <c r="W130" s="331"/>
      <c r="X130" s="331"/>
      <c r="Y130" s="331"/>
      <c r="Z130" s="33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5.75" customHeight="1">
      <c r="A131" s="331"/>
      <c r="B131" s="331"/>
      <c r="C131" s="331"/>
      <c r="D131" s="331"/>
      <c r="E131" s="331"/>
      <c r="F131" s="331"/>
      <c r="G131" s="331"/>
      <c r="H131" s="331"/>
      <c r="I131" s="331"/>
      <c r="J131" s="331"/>
      <c r="K131" s="331"/>
      <c r="L131" s="331"/>
      <c r="M131" s="331"/>
      <c r="N131" s="331"/>
      <c r="O131" s="331"/>
      <c r="P131" s="331"/>
      <c r="Q131" s="331"/>
      <c r="R131" s="331"/>
      <c r="S131" s="331"/>
      <c r="T131" s="331"/>
      <c r="U131" s="331"/>
      <c r="V131" s="331"/>
      <c r="W131" s="331"/>
      <c r="X131" s="331"/>
      <c r="Y131" s="331"/>
      <c r="Z131" s="33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5.75" customHeight="1">
      <c r="A132" s="331"/>
      <c r="B132" s="331"/>
      <c r="C132" s="331"/>
      <c r="D132" s="331"/>
      <c r="E132" s="331"/>
      <c r="F132" s="331"/>
      <c r="G132" s="331"/>
      <c r="H132" s="331"/>
      <c r="I132" s="331"/>
      <c r="J132" s="331"/>
      <c r="K132" s="331"/>
      <c r="L132" s="331"/>
      <c r="M132" s="331"/>
      <c r="N132" s="331"/>
      <c r="O132" s="331"/>
      <c r="P132" s="331"/>
      <c r="Q132" s="331"/>
      <c r="R132" s="331"/>
      <c r="S132" s="331"/>
      <c r="T132" s="331"/>
      <c r="U132" s="331"/>
      <c r="V132" s="331"/>
      <c r="W132" s="331"/>
      <c r="X132" s="331"/>
      <c r="Y132" s="331"/>
      <c r="Z132" s="33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5.75" customHeight="1">
      <c r="A133" s="331"/>
      <c r="B133" s="331"/>
      <c r="C133" s="331"/>
      <c r="D133" s="331"/>
      <c r="E133" s="331"/>
      <c r="F133" s="331"/>
      <c r="G133" s="331"/>
      <c r="H133" s="331"/>
      <c r="I133" s="331"/>
      <c r="J133" s="331"/>
      <c r="K133" s="331"/>
      <c r="L133" s="331"/>
      <c r="M133" s="331"/>
      <c r="N133" s="331"/>
      <c r="O133" s="331"/>
      <c r="P133" s="331"/>
      <c r="Q133" s="331"/>
      <c r="R133" s="331"/>
      <c r="S133" s="331"/>
      <c r="T133" s="331"/>
      <c r="U133" s="331"/>
      <c r="V133" s="331"/>
      <c r="W133" s="331"/>
      <c r="X133" s="331"/>
      <c r="Y133" s="331"/>
      <c r="Z133" s="33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5.75" customHeight="1">
      <c r="A134" s="331"/>
      <c r="B134" s="331"/>
      <c r="C134" s="331"/>
      <c r="D134" s="331"/>
      <c r="E134" s="331"/>
      <c r="F134" s="331"/>
      <c r="G134" s="331"/>
      <c r="H134" s="331"/>
      <c r="I134" s="331"/>
      <c r="J134" s="331"/>
      <c r="K134" s="331"/>
      <c r="L134" s="331"/>
      <c r="M134" s="331"/>
      <c r="N134" s="331"/>
      <c r="O134" s="331"/>
      <c r="P134" s="331"/>
      <c r="Q134" s="331"/>
      <c r="R134" s="331"/>
      <c r="S134" s="331"/>
      <c r="T134" s="331"/>
      <c r="U134" s="331"/>
      <c r="V134" s="331"/>
      <c r="W134" s="331"/>
      <c r="X134" s="331"/>
      <c r="Y134" s="331"/>
      <c r="Z134" s="33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5.75" customHeight="1">
      <c r="A135" s="331"/>
      <c r="B135" s="331"/>
      <c r="C135" s="331"/>
      <c r="D135" s="331"/>
      <c r="E135" s="331"/>
      <c r="F135" s="331"/>
      <c r="G135" s="331"/>
      <c r="H135" s="331"/>
      <c r="I135" s="331"/>
      <c r="J135" s="331"/>
      <c r="K135" s="331"/>
      <c r="L135" s="331"/>
      <c r="M135" s="331"/>
      <c r="N135" s="331"/>
      <c r="O135" s="331"/>
      <c r="P135" s="331"/>
      <c r="Q135" s="331"/>
      <c r="R135" s="331"/>
      <c r="S135" s="331"/>
      <c r="T135" s="331"/>
      <c r="U135" s="331"/>
      <c r="V135" s="331"/>
      <c r="W135" s="331"/>
      <c r="X135" s="331"/>
      <c r="Y135" s="331"/>
      <c r="Z135" s="33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5.75" customHeight="1">
      <c r="A136" s="331"/>
      <c r="B136" s="331"/>
      <c r="C136" s="331"/>
      <c r="D136" s="331"/>
      <c r="E136" s="331"/>
      <c r="F136" s="331"/>
      <c r="G136" s="331"/>
      <c r="H136" s="331"/>
      <c r="I136" s="331"/>
      <c r="J136" s="331"/>
      <c r="K136" s="331"/>
      <c r="L136" s="331"/>
      <c r="M136" s="331"/>
      <c r="N136" s="331"/>
      <c r="O136" s="331"/>
      <c r="P136" s="331"/>
      <c r="Q136" s="331"/>
      <c r="R136" s="331"/>
      <c r="S136" s="331"/>
      <c r="T136" s="331"/>
      <c r="U136" s="331"/>
      <c r="V136" s="331"/>
      <c r="W136" s="331"/>
      <c r="X136" s="331"/>
      <c r="Y136" s="331"/>
      <c r="Z136" s="33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5.75" customHeight="1">
      <c r="A137" s="331"/>
      <c r="B137" s="331"/>
      <c r="C137" s="331"/>
      <c r="D137" s="331"/>
      <c r="E137" s="331"/>
      <c r="F137" s="331"/>
      <c r="G137" s="331"/>
      <c r="H137" s="331"/>
      <c r="I137" s="331"/>
      <c r="J137" s="331"/>
      <c r="K137" s="331"/>
      <c r="L137" s="331"/>
      <c r="M137" s="331"/>
      <c r="N137" s="331"/>
      <c r="O137" s="331"/>
      <c r="P137" s="331"/>
      <c r="Q137" s="331"/>
      <c r="R137" s="331"/>
      <c r="S137" s="331"/>
      <c r="T137" s="331"/>
      <c r="U137" s="331"/>
      <c r="V137" s="331"/>
      <c r="W137" s="331"/>
      <c r="X137" s="331"/>
      <c r="Y137" s="331"/>
      <c r="Z137" s="33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5.75" customHeight="1">
      <c r="A138" s="331"/>
      <c r="B138" s="331"/>
      <c r="C138" s="331"/>
      <c r="D138" s="331"/>
      <c r="E138" s="331"/>
      <c r="F138" s="331"/>
      <c r="G138" s="331"/>
      <c r="H138" s="331"/>
      <c r="I138" s="331"/>
      <c r="J138" s="331"/>
      <c r="K138" s="331"/>
      <c r="L138" s="331"/>
      <c r="M138" s="331"/>
      <c r="N138" s="331"/>
      <c r="O138" s="331"/>
      <c r="P138" s="331"/>
      <c r="Q138" s="331"/>
      <c r="R138" s="331"/>
      <c r="S138" s="331"/>
      <c r="T138" s="331"/>
      <c r="U138" s="331"/>
      <c r="V138" s="331"/>
      <c r="W138" s="331"/>
      <c r="X138" s="331"/>
      <c r="Y138" s="331"/>
      <c r="Z138" s="33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5.75" customHeight="1">
      <c r="A139" s="331"/>
      <c r="B139" s="331"/>
      <c r="C139" s="331"/>
      <c r="D139" s="331"/>
      <c r="E139" s="331"/>
      <c r="F139" s="331"/>
      <c r="G139" s="331"/>
      <c r="H139" s="331"/>
      <c r="I139" s="331"/>
      <c r="J139" s="331"/>
      <c r="K139" s="331"/>
      <c r="L139" s="331"/>
      <c r="M139" s="331"/>
      <c r="N139" s="331"/>
      <c r="O139" s="331"/>
      <c r="P139" s="331"/>
      <c r="Q139" s="331"/>
      <c r="R139" s="331"/>
      <c r="S139" s="331"/>
      <c r="T139" s="331"/>
      <c r="U139" s="331"/>
      <c r="V139" s="331"/>
      <c r="W139" s="331"/>
      <c r="X139" s="331"/>
      <c r="Y139" s="331"/>
      <c r="Z139" s="33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5.75" customHeight="1">
      <c r="A140" s="331"/>
      <c r="B140" s="331"/>
      <c r="C140" s="331"/>
      <c r="D140" s="331"/>
      <c r="E140" s="331"/>
      <c r="F140" s="331"/>
      <c r="G140" s="331"/>
      <c r="H140" s="331"/>
      <c r="I140" s="331"/>
      <c r="J140" s="331"/>
      <c r="K140" s="331"/>
      <c r="L140" s="331"/>
      <c r="M140" s="331"/>
      <c r="N140" s="331"/>
      <c r="O140" s="331"/>
      <c r="P140" s="331"/>
      <c r="Q140" s="331"/>
      <c r="R140" s="331"/>
      <c r="S140" s="331"/>
      <c r="T140" s="331"/>
      <c r="U140" s="331"/>
      <c r="V140" s="331"/>
      <c r="W140" s="331"/>
      <c r="X140" s="331"/>
      <c r="Y140" s="331"/>
      <c r="Z140" s="33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5.75" customHeight="1">
      <c r="A141" s="331"/>
      <c r="B141" s="331"/>
      <c r="C141" s="331"/>
      <c r="D141" s="331"/>
      <c r="E141" s="331"/>
      <c r="F141" s="331"/>
      <c r="G141" s="331"/>
      <c r="H141" s="331"/>
      <c r="I141" s="331"/>
      <c r="J141" s="331"/>
      <c r="K141" s="331"/>
      <c r="L141" s="331"/>
      <c r="M141" s="331"/>
      <c r="N141" s="331"/>
      <c r="O141" s="331"/>
      <c r="P141" s="331"/>
      <c r="Q141" s="331"/>
      <c r="R141" s="331"/>
      <c r="S141" s="331"/>
      <c r="T141" s="331"/>
      <c r="U141" s="331"/>
      <c r="V141" s="331"/>
      <c r="W141" s="331"/>
      <c r="X141" s="331"/>
      <c r="Y141" s="331"/>
      <c r="Z141" s="33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5.75" customHeight="1">
      <c r="A142" s="331"/>
      <c r="B142" s="331"/>
      <c r="C142" s="331"/>
      <c r="D142" s="331"/>
      <c r="E142" s="331"/>
      <c r="F142" s="331"/>
      <c r="G142" s="331"/>
      <c r="H142" s="331"/>
      <c r="I142" s="331"/>
      <c r="J142" s="331"/>
      <c r="K142" s="331"/>
      <c r="L142" s="331"/>
      <c r="M142" s="331"/>
      <c r="N142" s="331"/>
      <c r="O142" s="331"/>
      <c r="P142" s="331"/>
      <c r="Q142" s="331"/>
      <c r="R142" s="331"/>
      <c r="S142" s="331"/>
      <c r="T142" s="331"/>
      <c r="U142" s="331"/>
      <c r="V142" s="331"/>
      <c r="W142" s="331"/>
      <c r="X142" s="331"/>
      <c r="Y142" s="331"/>
      <c r="Z142" s="33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5.75" customHeight="1">
      <c r="A143" s="331"/>
      <c r="B143" s="331"/>
      <c r="C143" s="331"/>
      <c r="D143" s="331"/>
      <c r="E143" s="331"/>
      <c r="F143" s="331"/>
      <c r="G143" s="331"/>
      <c r="H143" s="331"/>
      <c r="I143" s="331"/>
      <c r="J143" s="331"/>
      <c r="K143" s="331"/>
      <c r="L143" s="331"/>
      <c r="M143" s="331"/>
      <c r="N143" s="331"/>
      <c r="O143" s="331"/>
      <c r="P143" s="331"/>
      <c r="Q143" s="331"/>
      <c r="R143" s="331"/>
      <c r="S143" s="331"/>
      <c r="T143" s="331"/>
      <c r="U143" s="331"/>
      <c r="V143" s="331"/>
      <c r="W143" s="331"/>
      <c r="X143" s="331"/>
      <c r="Y143" s="331"/>
      <c r="Z143" s="33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5.75" customHeight="1">
      <c r="A144" s="331"/>
      <c r="B144" s="331"/>
      <c r="C144" s="331"/>
      <c r="D144" s="331"/>
      <c r="E144" s="331"/>
      <c r="F144" s="331"/>
      <c r="G144" s="331"/>
      <c r="H144" s="331"/>
      <c r="I144" s="331"/>
      <c r="J144" s="331"/>
      <c r="K144" s="331"/>
      <c r="L144" s="331"/>
      <c r="M144" s="331"/>
      <c r="N144" s="331"/>
      <c r="O144" s="331"/>
      <c r="P144" s="331"/>
      <c r="Q144" s="331"/>
      <c r="R144" s="331"/>
      <c r="S144" s="331"/>
      <c r="T144" s="331"/>
      <c r="U144" s="331"/>
      <c r="V144" s="331"/>
      <c r="W144" s="331"/>
      <c r="X144" s="331"/>
      <c r="Y144" s="331"/>
      <c r="Z144" s="33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5.75" customHeight="1">
      <c r="A145" s="331"/>
      <c r="B145" s="331"/>
      <c r="C145" s="331"/>
      <c r="D145" s="331"/>
      <c r="E145" s="331"/>
      <c r="F145" s="331"/>
      <c r="G145" s="331"/>
      <c r="H145" s="331"/>
      <c r="I145" s="331"/>
      <c r="J145" s="331"/>
      <c r="K145" s="331"/>
      <c r="L145" s="331"/>
      <c r="M145" s="331"/>
      <c r="N145" s="331"/>
      <c r="O145" s="331"/>
      <c r="P145" s="331"/>
      <c r="Q145" s="331"/>
      <c r="R145" s="331"/>
      <c r="S145" s="331"/>
      <c r="T145" s="331"/>
      <c r="U145" s="331"/>
      <c r="V145" s="331"/>
      <c r="W145" s="331"/>
      <c r="X145" s="331"/>
      <c r="Y145" s="331"/>
      <c r="Z145" s="33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5.75" customHeight="1">
      <c r="A146" s="331"/>
      <c r="B146" s="331"/>
      <c r="C146" s="331"/>
      <c r="D146" s="331"/>
      <c r="E146" s="331"/>
      <c r="F146" s="331"/>
      <c r="G146" s="331"/>
      <c r="H146" s="331"/>
      <c r="I146" s="331"/>
      <c r="J146" s="331"/>
      <c r="K146" s="331"/>
      <c r="L146" s="331"/>
      <c r="M146" s="331"/>
      <c r="N146" s="331"/>
      <c r="O146" s="331"/>
      <c r="P146" s="331"/>
      <c r="Q146" s="331"/>
      <c r="R146" s="331"/>
      <c r="S146" s="331"/>
      <c r="T146" s="331"/>
      <c r="U146" s="331"/>
      <c r="V146" s="331"/>
      <c r="W146" s="331"/>
      <c r="X146" s="331"/>
      <c r="Y146" s="331"/>
      <c r="Z146" s="33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5.75" customHeight="1">
      <c r="A147" s="331"/>
      <c r="B147" s="331"/>
      <c r="C147" s="331"/>
      <c r="D147" s="331"/>
      <c r="E147" s="331"/>
      <c r="F147" s="331"/>
      <c r="G147" s="331"/>
      <c r="H147" s="331"/>
      <c r="I147" s="331"/>
      <c r="J147" s="331"/>
      <c r="K147" s="331"/>
      <c r="L147" s="331"/>
      <c r="M147" s="331"/>
      <c r="N147" s="331"/>
      <c r="O147" s="331"/>
      <c r="P147" s="331"/>
      <c r="Q147" s="331"/>
      <c r="R147" s="331"/>
      <c r="S147" s="331"/>
      <c r="T147" s="331"/>
      <c r="U147" s="331"/>
      <c r="V147" s="331"/>
      <c r="W147" s="331"/>
      <c r="X147" s="331"/>
      <c r="Y147" s="331"/>
      <c r="Z147" s="33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5.75" customHeight="1">
      <c r="A148" s="331"/>
      <c r="B148" s="331"/>
      <c r="C148" s="331"/>
      <c r="D148" s="331"/>
      <c r="E148" s="331"/>
      <c r="F148" s="331"/>
      <c r="G148" s="331"/>
      <c r="H148" s="331"/>
      <c r="I148" s="331"/>
      <c r="J148" s="331"/>
      <c r="K148" s="331"/>
      <c r="L148" s="331"/>
      <c r="M148" s="331"/>
      <c r="N148" s="331"/>
      <c r="O148" s="331"/>
      <c r="P148" s="331"/>
      <c r="Q148" s="331"/>
      <c r="R148" s="331"/>
      <c r="S148" s="331"/>
      <c r="T148" s="331"/>
      <c r="U148" s="331"/>
      <c r="V148" s="331"/>
      <c r="W148" s="331"/>
      <c r="X148" s="331"/>
      <c r="Y148" s="331"/>
      <c r="Z148" s="33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5.75" customHeight="1">
      <c r="A149" s="331"/>
      <c r="B149" s="331"/>
      <c r="C149" s="331"/>
      <c r="D149" s="331"/>
      <c r="E149" s="331"/>
      <c r="F149" s="331"/>
      <c r="G149" s="331"/>
      <c r="H149" s="331"/>
      <c r="I149" s="331"/>
      <c r="J149" s="331"/>
      <c r="K149" s="331"/>
      <c r="L149" s="331"/>
      <c r="M149" s="331"/>
      <c r="N149" s="331"/>
      <c r="O149" s="331"/>
      <c r="P149" s="331"/>
      <c r="Q149" s="331"/>
      <c r="R149" s="331"/>
      <c r="S149" s="331"/>
      <c r="T149" s="331"/>
      <c r="U149" s="331"/>
      <c r="V149" s="331"/>
      <c r="W149" s="331"/>
      <c r="X149" s="331"/>
      <c r="Y149" s="331"/>
      <c r="Z149" s="33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15.75" customHeight="1">
      <c r="A150" s="331"/>
      <c r="B150" s="331"/>
      <c r="C150" s="331"/>
      <c r="D150" s="331"/>
      <c r="E150" s="331"/>
      <c r="F150" s="331"/>
      <c r="G150" s="331"/>
      <c r="H150" s="331"/>
      <c r="I150" s="331"/>
      <c r="J150" s="331"/>
      <c r="K150" s="331"/>
      <c r="L150" s="331"/>
      <c r="M150" s="331"/>
      <c r="N150" s="331"/>
      <c r="O150" s="331"/>
      <c r="P150" s="331"/>
      <c r="Q150" s="331"/>
      <c r="R150" s="331"/>
      <c r="S150" s="331"/>
      <c r="T150" s="331"/>
      <c r="U150" s="331"/>
      <c r="V150" s="331"/>
      <c r="W150" s="331"/>
      <c r="X150" s="331"/>
      <c r="Y150" s="331"/>
      <c r="Z150" s="33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5.75" customHeight="1">
      <c r="A151" s="331"/>
      <c r="B151" s="331"/>
      <c r="C151" s="331"/>
      <c r="D151" s="331"/>
      <c r="E151" s="331"/>
      <c r="F151" s="331"/>
      <c r="G151" s="331"/>
      <c r="H151" s="331"/>
      <c r="I151" s="331"/>
      <c r="J151" s="331"/>
      <c r="K151" s="331"/>
      <c r="L151" s="331"/>
      <c r="M151" s="331"/>
      <c r="N151" s="331"/>
      <c r="O151" s="331"/>
      <c r="P151" s="331"/>
      <c r="Q151" s="331"/>
      <c r="R151" s="331"/>
      <c r="S151" s="331"/>
      <c r="T151" s="331"/>
      <c r="U151" s="331"/>
      <c r="V151" s="331"/>
      <c r="W151" s="331"/>
      <c r="X151" s="331"/>
      <c r="Y151" s="331"/>
      <c r="Z151" s="33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15.75" customHeight="1">
      <c r="A152" s="331"/>
      <c r="B152" s="331"/>
      <c r="C152" s="331"/>
      <c r="D152" s="331"/>
      <c r="E152" s="331"/>
      <c r="F152" s="331"/>
      <c r="G152" s="331"/>
      <c r="H152" s="331"/>
      <c r="I152" s="331"/>
      <c r="J152" s="331"/>
      <c r="K152" s="331"/>
      <c r="L152" s="331"/>
      <c r="M152" s="331"/>
      <c r="N152" s="331"/>
      <c r="O152" s="331"/>
      <c r="P152" s="331"/>
      <c r="Q152" s="331"/>
      <c r="R152" s="331"/>
      <c r="S152" s="331"/>
      <c r="T152" s="331"/>
      <c r="U152" s="331"/>
      <c r="V152" s="331"/>
      <c r="W152" s="331"/>
      <c r="X152" s="331"/>
      <c r="Y152" s="331"/>
      <c r="Z152" s="33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15.75" customHeight="1">
      <c r="A153" s="331"/>
      <c r="B153" s="331"/>
      <c r="C153" s="331"/>
      <c r="D153" s="331"/>
      <c r="E153" s="331"/>
      <c r="F153" s="331"/>
      <c r="G153" s="331"/>
      <c r="H153" s="331"/>
      <c r="I153" s="331"/>
      <c r="J153" s="331"/>
      <c r="K153" s="331"/>
      <c r="L153" s="331"/>
      <c r="M153" s="331"/>
      <c r="N153" s="331"/>
      <c r="O153" s="331"/>
      <c r="P153" s="331"/>
      <c r="Q153" s="331"/>
      <c r="R153" s="331"/>
      <c r="S153" s="331"/>
      <c r="T153" s="331"/>
      <c r="U153" s="331"/>
      <c r="V153" s="331"/>
      <c r="W153" s="331"/>
      <c r="X153" s="331"/>
      <c r="Y153" s="331"/>
      <c r="Z153" s="33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5.75" customHeight="1">
      <c r="A154" s="331"/>
      <c r="B154" s="331"/>
      <c r="C154" s="331"/>
      <c r="D154" s="331"/>
      <c r="E154" s="331"/>
      <c r="F154" s="331"/>
      <c r="G154" s="331"/>
      <c r="H154" s="331"/>
      <c r="I154" s="331"/>
      <c r="J154" s="331"/>
      <c r="K154" s="331"/>
      <c r="L154" s="331"/>
      <c r="M154" s="331"/>
      <c r="N154" s="331"/>
      <c r="O154" s="331"/>
      <c r="P154" s="331"/>
      <c r="Q154" s="331"/>
      <c r="R154" s="331"/>
      <c r="S154" s="331"/>
      <c r="T154" s="331"/>
      <c r="U154" s="331"/>
      <c r="V154" s="331"/>
      <c r="W154" s="331"/>
      <c r="X154" s="331"/>
      <c r="Y154" s="331"/>
      <c r="Z154" s="33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5.75" customHeight="1">
      <c r="A155" s="331"/>
      <c r="B155" s="331"/>
      <c r="C155" s="331"/>
      <c r="D155" s="331"/>
      <c r="E155" s="331"/>
      <c r="F155" s="331"/>
      <c r="G155" s="331"/>
      <c r="H155" s="331"/>
      <c r="I155" s="331"/>
      <c r="J155" s="331"/>
      <c r="K155" s="331"/>
      <c r="L155" s="331"/>
      <c r="M155" s="331"/>
      <c r="N155" s="331"/>
      <c r="O155" s="331"/>
      <c r="P155" s="331"/>
      <c r="Q155" s="331"/>
      <c r="R155" s="331"/>
      <c r="S155" s="331"/>
      <c r="T155" s="331"/>
      <c r="U155" s="331"/>
      <c r="V155" s="331"/>
      <c r="W155" s="331"/>
      <c r="X155" s="331"/>
      <c r="Y155" s="331"/>
      <c r="Z155" s="33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15.75" customHeight="1">
      <c r="A156" s="331"/>
      <c r="B156" s="331"/>
      <c r="C156" s="331"/>
      <c r="D156" s="331"/>
      <c r="E156" s="331"/>
      <c r="F156" s="331"/>
      <c r="G156" s="331"/>
      <c r="H156" s="331"/>
      <c r="I156" s="331"/>
      <c r="J156" s="331"/>
      <c r="K156" s="331"/>
      <c r="L156" s="331"/>
      <c r="M156" s="331"/>
      <c r="N156" s="331"/>
      <c r="O156" s="331"/>
      <c r="P156" s="331"/>
      <c r="Q156" s="331"/>
      <c r="R156" s="331"/>
      <c r="S156" s="331"/>
      <c r="T156" s="331"/>
      <c r="U156" s="331"/>
      <c r="V156" s="331"/>
      <c r="W156" s="331"/>
      <c r="X156" s="331"/>
      <c r="Y156" s="331"/>
      <c r="Z156" s="33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15.75" customHeight="1">
      <c r="A157" s="331"/>
      <c r="B157" s="331"/>
      <c r="C157" s="331"/>
      <c r="D157" s="331"/>
      <c r="E157" s="331"/>
      <c r="F157" s="331"/>
      <c r="G157" s="331"/>
      <c r="H157" s="331"/>
      <c r="I157" s="331"/>
      <c r="J157" s="331"/>
      <c r="K157" s="331"/>
      <c r="L157" s="331"/>
      <c r="M157" s="331"/>
      <c r="N157" s="331"/>
      <c r="O157" s="331"/>
      <c r="P157" s="331"/>
      <c r="Q157" s="331"/>
      <c r="R157" s="331"/>
      <c r="S157" s="331"/>
      <c r="T157" s="331"/>
      <c r="U157" s="331"/>
      <c r="V157" s="331"/>
      <c r="W157" s="331"/>
      <c r="X157" s="331"/>
      <c r="Y157" s="331"/>
      <c r="Z157" s="33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t="15.75" customHeight="1">
      <c r="A158" s="331"/>
      <c r="B158" s="331"/>
      <c r="C158" s="331"/>
      <c r="D158" s="331"/>
      <c r="E158" s="331"/>
      <c r="F158" s="331"/>
      <c r="G158" s="331"/>
      <c r="H158" s="331"/>
      <c r="I158" s="331"/>
      <c r="J158" s="331"/>
      <c r="K158" s="331"/>
      <c r="L158" s="331"/>
      <c r="M158" s="331"/>
      <c r="N158" s="331"/>
      <c r="O158" s="331"/>
      <c r="P158" s="331"/>
      <c r="Q158" s="331"/>
      <c r="R158" s="331"/>
      <c r="S158" s="331"/>
      <c r="T158" s="331"/>
      <c r="U158" s="331"/>
      <c r="V158" s="331"/>
      <c r="W158" s="331"/>
      <c r="X158" s="331"/>
      <c r="Y158" s="331"/>
      <c r="Z158" s="33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5.75" customHeight="1">
      <c r="A159" s="331"/>
      <c r="B159" s="331"/>
      <c r="C159" s="331"/>
      <c r="D159" s="331"/>
      <c r="E159" s="331"/>
      <c r="F159" s="331"/>
      <c r="G159" s="331"/>
      <c r="H159" s="331"/>
      <c r="I159" s="331"/>
      <c r="J159" s="331"/>
      <c r="K159" s="331"/>
      <c r="L159" s="331"/>
      <c r="M159" s="331"/>
      <c r="N159" s="331"/>
      <c r="O159" s="331"/>
      <c r="P159" s="331"/>
      <c r="Q159" s="331"/>
      <c r="R159" s="331"/>
      <c r="S159" s="331"/>
      <c r="T159" s="331"/>
      <c r="U159" s="331"/>
      <c r="V159" s="331"/>
      <c r="W159" s="331"/>
      <c r="X159" s="331"/>
      <c r="Y159" s="331"/>
      <c r="Z159" s="33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5.75" customHeight="1">
      <c r="A160" s="331"/>
      <c r="B160" s="331"/>
      <c r="C160" s="331"/>
      <c r="D160" s="331"/>
      <c r="E160" s="331"/>
      <c r="F160" s="331"/>
      <c r="G160" s="331"/>
      <c r="H160" s="331"/>
      <c r="I160" s="331"/>
      <c r="J160" s="331"/>
      <c r="K160" s="331"/>
      <c r="L160" s="331"/>
      <c r="M160" s="331"/>
      <c r="N160" s="331"/>
      <c r="O160" s="331"/>
      <c r="P160" s="331"/>
      <c r="Q160" s="331"/>
      <c r="R160" s="331"/>
      <c r="S160" s="331"/>
      <c r="T160" s="331"/>
      <c r="U160" s="331"/>
      <c r="V160" s="331"/>
      <c r="W160" s="331"/>
      <c r="X160" s="331"/>
      <c r="Y160" s="331"/>
      <c r="Z160" s="33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5.75" customHeight="1">
      <c r="A161" s="331"/>
      <c r="B161" s="331"/>
      <c r="C161" s="331"/>
      <c r="D161" s="331"/>
      <c r="E161" s="331"/>
      <c r="F161" s="331"/>
      <c r="G161" s="331"/>
      <c r="H161" s="331"/>
      <c r="I161" s="331"/>
      <c r="J161" s="331"/>
      <c r="K161" s="331"/>
      <c r="L161" s="331"/>
      <c r="M161" s="331"/>
      <c r="N161" s="331"/>
      <c r="O161" s="331"/>
      <c r="P161" s="331"/>
      <c r="Q161" s="331"/>
      <c r="R161" s="331"/>
      <c r="S161" s="331"/>
      <c r="T161" s="331"/>
      <c r="U161" s="331"/>
      <c r="V161" s="331"/>
      <c r="W161" s="331"/>
      <c r="X161" s="331"/>
      <c r="Y161" s="331"/>
      <c r="Z161" s="33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t="15.75" customHeight="1">
      <c r="A162" s="331"/>
      <c r="B162" s="331"/>
      <c r="C162" s="331"/>
      <c r="D162" s="331"/>
      <c r="E162" s="331"/>
      <c r="F162" s="331"/>
      <c r="G162" s="331"/>
      <c r="H162" s="331"/>
      <c r="I162" s="331"/>
      <c r="J162" s="331"/>
      <c r="K162" s="331"/>
      <c r="L162" s="331"/>
      <c r="M162" s="331"/>
      <c r="N162" s="331"/>
      <c r="O162" s="331"/>
      <c r="P162" s="331"/>
      <c r="Q162" s="331"/>
      <c r="R162" s="331"/>
      <c r="S162" s="331"/>
      <c r="T162" s="331"/>
      <c r="U162" s="331"/>
      <c r="V162" s="331"/>
      <c r="W162" s="331"/>
      <c r="X162" s="331"/>
      <c r="Y162" s="331"/>
      <c r="Z162" s="33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t="15.75" customHeight="1">
      <c r="A163" s="331"/>
      <c r="B163" s="331"/>
      <c r="C163" s="331"/>
      <c r="D163" s="331"/>
      <c r="E163" s="331"/>
      <c r="F163" s="331"/>
      <c r="G163" s="331"/>
      <c r="H163" s="331"/>
      <c r="I163" s="331"/>
      <c r="J163" s="331"/>
      <c r="K163" s="331"/>
      <c r="L163" s="331"/>
      <c r="M163" s="331"/>
      <c r="N163" s="331"/>
      <c r="O163" s="331"/>
      <c r="P163" s="331"/>
      <c r="Q163" s="331"/>
      <c r="R163" s="331"/>
      <c r="S163" s="331"/>
      <c r="T163" s="331"/>
      <c r="U163" s="331"/>
      <c r="V163" s="331"/>
      <c r="W163" s="331"/>
      <c r="X163" s="331"/>
      <c r="Y163" s="331"/>
      <c r="Z163" s="33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5.75" customHeight="1">
      <c r="A164" s="331"/>
      <c r="B164" s="331"/>
      <c r="C164" s="331"/>
      <c r="D164" s="331"/>
      <c r="E164" s="331"/>
      <c r="F164" s="331"/>
      <c r="G164" s="331"/>
      <c r="H164" s="331"/>
      <c r="I164" s="331"/>
      <c r="J164" s="331"/>
      <c r="K164" s="331"/>
      <c r="L164" s="331"/>
      <c r="M164" s="331"/>
      <c r="N164" s="331"/>
      <c r="O164" s="331"/>
      <c r="P164" s="331"/>
      <c r="Q164" s="331"/>
      <c r="R164" s="331"/>
      <c r="S164" s="331"/>
      <c r="T164" s="331"/>
      <c r="U164" s="331"/>
      <c r="V164" s="331"/>
      <c r="W164" s="331"/>
      <c r="X164" s="331"/>
      <c r="Y164" s="331"/>
      <c r="Z164" s="33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15.75" customHeight="1">
      <c r="A165" s="331"/>
      <c r="B165" s="331"/>
      <c r="C165" s="331"/>
      <c r="D165" s="331"/>
      <c r="E165" s="331"/>
      <c r="F165" s="331"/>
      <c r="G165" s="331"/>
      <c r="H165" s="331"/>
      <c r="I165" s="331"/>
      <c r="J165" s="331"/>
      <c r="K165" s="331"/>
      <c r="L165" s="331"/>
      <c r="M165" s="331"/>
      <c r="N165" s="331"/>
      <c r="O165" s="331"/>
      <c r="P165" s="331"/>
      <c r="Q165" s="331"/>
      <c r="R165" s="331"/>
      <c r="S165" s="331"/>
      <c r="T165" s="331"/>
      <c r="U165" s="331"/>
      <c r="V165" s="331"/>
      <c r="W165" s="331"/>
      <c r="X165" s="331"/>
      <c r="Y165" s="331"/>
      <c r="Z165" s="33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15.75" customHeight="1">
      <c r="A166" s="331"/>
      <c r="B166" s="331"/>
      <c r="C166" s="331"/>
      <c r="D166" s="331"/>
      <c r="E166" s="331"/>
      <c r="F166" s="331"/>
      <c r="G166" s="331"/>
      <c r="H166" s="331"/>
      <c r="I166" s="331"/>
      <c r="J166" s="331"/>
      <c r="K166" s="331"/>
      <c r="L166" s="331"/>
      <c r="M166" s="331"/>
      <c r="N166" s="331"/>
      <c r="O166" s="331"/>
      <c r="P166" s="331"/>
      <c r="Q166" s="331"/>
      <c r="R166" s="331"/>
      <c r="S166" s="331"/>
      <c r="T166" s="331"/>
      <c r="U166" s="331"/>
      <c r="V166" s="331"/>
      <c r="W166" s="331"/>
      <c r="X166" s="331"/>
      <c r="Y166" s="331"/>
      <c r="Z166" s="33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15.75" customHeight="1">
      <c r="A167" s="331"/>
      <c r="B167" s="331"/>
      <c r="C167" s="331"/>
      <c r="D167" s="331"/>
      <c r="E167" s="331"/>
      <c r="F167" s="331"/>
      <c r="G167" s="331"/>
      <c r="H167" s="331"/>
      <c r="I167" s="331"/>
      <c r="J167" s="331"/>
      <c r="K167" s="331"/>
      <c r="L167" s="331"/>
      <c r="M167" s="331"/>
      <c r="N167" s="331"/>
      <c r="O167" s="331"/>
      <c r="P167" s="331"/>
      <c r="Q167" s="331"/>
      <c r="R167" s="331"/>
      <c r="S167" s="331"/>
      <c r="T167" s="331"/>
      <c r="U167" s="331"/>
      <c r="V167" s="331"/>
      <c r="W167" s="331"/>
      <c r="X167" s="331"/>
      <c r="Y167" s="331"/>
      <c r="Z167" s="33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15.75" customHeight="1">
      <c r="A168" s="331"/>
      <c r="B168" s="331"/>
      <c r="C168" s="331"/>
      <c r="D168" s="331"/>
      <c r="E168" s="331"/>
      <c r="F168" s="331"/>
      <c r="G168" s="331"/>
      <c r="H168" s="331"/>
      <c r="I168" s="331"/>
      <c r="J168" s="331"/>
      <c r="K168" s="331"/>
      <c r="L168" s="331"/>
      <c r="M168" s="331"/>
      <c r="N168" s="331"/>
      <c r="O168" s="331"/>
      <c r="P168" s="331"/>
      <c r="Q168" s="331"/>
      <c r="R168" s="331"/>
      <c r="S168" s="331"/>
      <c r="T168" s="331"/>
      <c r="U168" s="331"/>
      <c r="V168" s="331"/>
      <c r="W168" s="331"/>
      <c r="X168" s="331"/>
      <c r="Y168" s="331"/>
      <c r="Z168" s="33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5.75" customHeight="1">
      <c r="A169" s="331"/>
      <c r="B169" s="331"/>
      <c r="C169" s="331"/>
      <c r="D169" s="331"/>
      <c r="E169" s="331"/>
      <c r="F169" s="331"/>
      <c r="G169" s="331"/>
      <c r="H169" s="331"/>
      <c r="I169" s="331"/>
      <c r="J169" s="331"/>
      <c r="K169" s="331"/>
      <c r="L169" s="331"/>
      <c r="M169" s="331"/>
      <c r="N169" s="331"/>
      <c r="O169" s="331"/>
      <c r="P169" s="331"/>
      <c r="Q169" s="331"/>
      <c r="R169" s="331"/>
      <c r="S169" s="331"/>
      <c r="T169" s="331"/>
      <c r="U169" s="331"/>
      <c r="V169" s="331"/>
      <c r="W169" s="331"/>
      <c r="X169" s="331"/>
      <c r="Y169" s="331"/>
      <c r="Z169" s="33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5.75" customHeight="1">
      <c r="A170" s="331"/>
      <c r="B170" s="331"/>
      <c r="C170" s="331"/>
      <c r="D170" s="331"/>
      <c r="E170" s="331"/>
      <c r="F170" s="331"/>
      <c r="G170" s="331"/>
      <c r="H170" s="331"/>
      <c r="I170" s="331"/>
      <c r="J170" s="331"/>
      <c r="K170" s="331"/>
      <c r="L170" s="331"/>
      <c r="M170" s="331"/>
      <c r="N170" s="331"/>
      <c r="O170" s="331"/>
      <c r="P170" s="331"/>
      <c r="Q170" s="331"/>
      <c r="R170" s="331"/>
      <c r="S170" s="331"/>
      <c r="T170" s="331"/>
      <c r="U170" s="331"/>
      <c r="V170" s="331"/>
      <c r="W170" s="331"/>
      <c r="X170" s="331"/>
      <c r="Y170" s="331"/>
      <c r="Z170" s="33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5.75" customHeight="1">
      <c r="A171" s="331"/>
      <c r="B171" s="331"/>
      <c r="C171" s="331"/>
      <c r="D171" s="331"/>
      <c r="E171" s="331"/>
      <c r="F171" s="331"/>
      <c r="G171" s="331"/>
      <c r="H171" s="331"/>
      <c r="I171" s="331"/>
      <c r="J171" s="331"/>
      <c r="K171" s="331"/>
      <c r="L171" s="331"/>
      <c r="M171" s="331"/>
      <c r="N171" s="331"/>
      <c r="O171" s="331"/>
      <c r="P171" s="331"/>
      <c r="Q171" s="331"/>
      <c r="R171" s="331"/>
      <c r="S171" s="331"/>
      <c r="T171" s="331"/>
      <c r="U171" s="331"/>
      <c r="V171" s="331"/>
      <c r="W171" s="331"/>
      <c r="X171" s="331"/>
      <c r="Y171" s="331"/>
      <c r="Z171" s="33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5.75" customHeight="1">
      <c r="A172" s="331"/>
      <c r="B172" s="331"/>
      <c r="C172" s="331"/>
      <c r="D172" s="331"/>
      <c r="E172" s="331"/>
      <c r="F172" s="331"/>
      <c r="G172" s="331"/>
      <c r="H172" s="331"/>
      <c r="I172" s="331"/>
      <c r="J172" s="331"/>
      <c r="K172" s="331"/>
      <c r="L172" s="331"/>
      <c r="M172" s="331"/>
      <c r="N172" s="331"/>
      <c r="O172" s="331"/>
      <c r="P172" s="331"/>
      <c r="Q172" s="331"/>
      <c r="R172" s="331"/>
      <c r="S172" s="331"/>
      <c r="T172" s="331"/>
      <c r="U172" s="331"/>
      <c r="V172" s="331"/>
      <c r="W172" s="331"/>
      <c r="X172" s="331"/>
      <c r="Y172" s="331"/>
      <c r="Z172" s="33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5.75" customHeight="1">
      <c r="A173" s="331"/>
      <c r="B173" s="331"/>
      <c r="C173" s="331"/>
      <c r="D173" s="331"/>
      <c r="E173" s="331"/>
      <c r="F173" s="331"/>
      <c r="G173" s="331"/>
      <c r="H173" s="331"/>
      <c r="I173" s="331"/>
      <c r="J173" s="331"/>
      <c r="K173" s="331"/>
      <c r="L173" s="331"/>
      <c r="M173" s="331"/>
      <c r="N173" s="331"/>
      <c r="O173" s="331"/>
      <c r="P173" s="331"/>
      <c r="Q173" s="331"/>
      <c r="R173" s="331"/>
      <c r="S173" s="331"/>
      <c r="T173" s="331"/>
      <c r="U173" s="331"/>
      <c r="V173" s="331"/>
      <c r="W173" s="331"/>
      <c r="X173" s="331"/>
      <c r="Y173" s="331"/>
      <c r="Z173" s="33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5.75" customHeight="1">
      <c r="A174" s="331"/>
      <c r="B174" s="331"/>
      <c r="C174" s="331"/>
      <c r="D174" s="331"/>
      <c r="E174" s="331"/>
      <c r="F174" s="331"/>
      <c r="G174" s="331"/>
      <c r="H174" s="331"/>
      <c r="I174" s="331"/>
      <c r="J174" s="331"/>
      <c r="K174" s="331"/>
      <c r="L174" s="331"/>
      <c r="M174" s="331"/>
      <c r="N174" s="331"/>
      <c r="O174" s="331"/>
      <c r="P174" s="331"/>
      <c r="Q174" s="331"/>
      <c r="R174" s="331"/>
      <c r="S174" s="331"/>
      <c r="T174" s="331"/>
      <c r="U174" s="331"/>
      <c r="V174" s="331"/>
      <c r="W174" s="331"/>
      <c r="X174" s="331"/>
      <c r="Y174" s="331"/>
      <c r="Z174" s="33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5.75" customHeight="1">
      <c r="A175" s="331"/>
      <c r="B175" s="331"/>
      <c r="C175" s="331"/>
      <c r="D175" s="331"/>
      <c r="E175" s="331"/>
      <c r="F175" s="331"/>
      <c r="G175" s="331"/>
      <c r="H175" s="331"/>
      <c r="I175" s="331"/>
      <c r="J175" s="331"/>
      <c r="K175" s="331"/>
      <c r="L175" s="331"/>
      <c r="M175" s="331"/>
      <c r="N175" s="331"/>
      <c r="O175" s="331"/>
      <c r="P175" s="331"/>
      <c r="Q175" s="331"/>
      <c r="R175" s="331"/>
      <c r="S175" s="331"/>
      <c r="T175" s="331"/>
      <c r="U175" s="331"/>
      <c r="V175" s="331"/>
      <c r="W175" s="331"/>
      <c r="X175" s="331"/>
      <c r="Y175" s="331"/>
      <c r="Z175" s="33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15.75" customHeight="1">
      <c r="A176" s="331"/>
      <c r="B176" s="331"/>
      <c r="C176" s="331"/>
      <c r="D176" s="331"/>
      <c r="E176" s="331"/>
      <c r="F176" s="331"/>
      <c r="G176" s="331"/>
      <c r="H176" s="331"/>
      <c r="I176" s="331"/>
      <c r="J176" s="331"/>
      <c r="K176" s="331"/>
      <c r="L176" s="331"/>
      <c r="M176" s="331"/>
      <c r="N176" s="331"/>
      <c r="O176" s="331"/>
      <c r="P176" s="331"/>
      <c r="Q176" s="331"/>
      <c r="R176" s="331"/>
      <c r="S176" s="331"/>
      <c r="T176" s="331"/>
      <c r="U176" s="331"/>
      <c r="V176" s="331"/>
      <c r="W176" s="331"/>
      <c r="X176" s="331"/>
      <c r="Y176" s="331"/>
      <c r="Z176" s="33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5.75" customHeight="1">
      <c r="A177" s="331"/>
      <c r="B177" s="331"/>
      <c r="C177" s="331"/>
      <c r="D177" s="331"/>
      <c r="E177" s="331"/>
      <c r="F177" s="331"/>
      <c r="G177" s="331"/>
      <c r="H177" s="331"/>
      <c r="I177" s="331"/>
      <c r="J177" s="331"/>
      <c r="K177" s="331"/>
      <c r="L177" s="331"/>
      <c r="M177" s="331"/>
      <c r="N177" s="331"/>
      <c r="O177" s="331"/>
      <c r="P177" s="331"/>
      <c r="Q177" s="331"/>
      <c r="R177" s="331"/>
      <c r="S177" s="331"/>
      <c r="T177" s="331"/>
      <c r="U177" s="331"/>
      <c r="V177" s="331"/>
      <c r="W177" s="331"/>
      <c r="X177" s="331"/>
      <c r="Y177" s="331"/>
      <c r="Z177" s="33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5.75" customHeight="1">
      <c r="A178" s="331"/>
      <c r="B178" s="331"/>
      <c r="C178" s="331"/>
      <c r="D178" s="331"/>
      <c r="E178" s="331"/>
      <c r="F178" s="331"/>
      <c r="G178" s="331"/>
      <c r="H178" s="331"/>
      <c r="I178" s="331"/>
      <c r="J178" s="331"/>
      <c r="K178" s="331"/>
      <c r="L178" s="331"/>
      <c r="M178" s="331"/>
      <c r="N178" s="331"/>
      <c r="O178" s="331"/>
      <c r="P178" s="331"/>
      <c r="Q178" s="331"/>
      <c r="R178" s="331"/>
      <c r="S178" s="331"/>
      <c r="T178" s="331"/>
      <c r="U178" s="331"/>
      <c r="V178" s="331"/>
      <c r="W178" s="331"/>
      <c r="X178" s="331"/>
      <c r="Y178" s="331"/>
      <c r="Z178" s="33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5.75" customHeight="1">
      <c r="A179" s="331"/>
      <c r="B179" s="331"/>
      <c r="C179" s="331"/>
      <c r="D179" s="331"/>
      <c r="E179" s="331"/>
      <c r="F179" s="331"/>
      <c r="G179" s="331"/>
      <c r="H179" s="331"/>
      <c r="I179" s="331"/>
      <c r="J179" s="331"/>
      <c r="K179" s="331"/>
      <c r="L179" s="331"/>
      <c r="M179" s="331"/>
      <c r="N179" s="331"/>
      <c r="O179" s="331"/>
      <c r="P179" s="331"/>
      <c r="Q179" s="331"/>
      <c r="R179" s="331"/>
      <c r="S179" s="331"/>
      <c r="T179" s="331"/>
      <c r="U179" s="331"/>
      <c r="V179" s="331"/>
      <c r="W179" s="331"/>
      <c r="X179" s="331"/>
      <c r="Y179" s="331"/>
      <c r="Z179" s="33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5.75" customHeight="1">
      <c r="A180" s="331"/>
      <c r="B180" s="331"/>
      <c r="C180" s="331"/>
      <c r="D180" s="331"/>
      <c r="E180" s="331"/>
      <c r="F180" s="331"/>
      <c r="G180" s="331"/>
      <c r="H180" s="331"/>
      <c r="I180" s="331"/>
      <c r="J180" s="331"/>
      <c r="K180" s="331"/>
      <c r="L180" s="331"/>
      <c r="M180" s="331"/>
      <c r="N180" s="331"/>
      <c r="O180" s="331"/>
      <c r="P180" s="331"/>
      <c r="Q180" s="331"/>
      <c r="R180" s="331"/>
      <c r="S180" s="331"/>
      <c r="T180" s="331"/>
      <c r="U180" s="331"/>
      <c r="V180" s="331"/>
      <c r="W180" s="331"/>
      <c r="X180" s="331"/>
      <c r="Y180" s="331"/>
      <c r="Z180" s="33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5.75" customHeight="1">
      <c r="A181" s="331"/>
      <c r="B181" s="331"/>
      <c r="C181" s="331"/>
      <c r="D181" s="331"/>
      <c r="E181" s="331"/>
      <c r="F181" s="331"/>
      <c r="G181" s="331"/>
      <c r="H181" s="331"/>
      <c r="I181" s="331"/>
      <c r="J181" s="331"/>
      <c r="K181" s="331"/>
      <c r="L181" s="331"/>
      <c r="M181" s="331"/>
      <c r="N181" s="331"/>
      <c r="O181" s="331"/>
      <c r="P181" s="331"/>
      <c r="Q181" s="331"/>
      <c r="R181" s="331"/>
      <c r="S181" s="331"/>
      <c r="T181" s="331"/>
      <c r="U181" s="331"/>
      <c r="V181" s="331"/>
      <c r="W181" s="331"/>
      <c r="X181" s="331"/>
      <c r="Y181" s="331"/>
      <c r="Z181" s="33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5.75" customHeight="1">
      <c r="A182" s="331"/>
      <c r="B182" s="331"/>
      <c r="C182" s="331"/>
      <c r="D182" s="331"/>
      <c r="E182" s="331"/>
      <c r="F182" s="331"/>
      <c r="G182" s="331"/>
      <c r="H182" s="331"/>
      <c r="I182" s="331"/>
      <c r="J182" s="331"/>
      <c r="K182" s="331"/>
      <c r="L182" s="331"/>
      <c r="M182" s="331"/>
      <c r="N182" s="331"/>
      <c r="O182" s="331"/>
      <c r="P182" s="331"/>
      <c r="Q182" s="331"/>
      <c r="R182" s="331"/>
      <c r="S182" s="331"/>
      <c r="T182" s="331"/>
      <c r="U182" s="331"/>
      <c r="V182" s="331"/>
      <c r="W182" s="331"/>
      <c r="X182" s="331"/>
      <c r="Y182" s="331"/>
      <c r="Z182" s="33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5.75" customHeight="1">
      <c r="A183" s="331"/>
      <c r="B183" s="331"/>
      <c r="C183" s="331"/>
      <c r="D183" s="331"/>
      <c r="E183" s="331"/>
      <c r="F183" s="331"/>
      <c r="G183" s="331"/>
      <c r="H183" s="331"/>
      <c r="I183" s="331"/>
      <c r="J183" s="331"/>
      <c r="K183" s="331"/>
      <c r="L183" s="331"/>
      <c r="M183" s="331"/>
      <c r="N183" s="331"/>
      <c r="O183" s="331"/>
      <c r="P183" s="331"/>
      <c r="Q183" s="331"/>
      <c r="R183" s="331"/>
      <c r="S183" s="331"/>
      <c r="T183" s="331"/>
      <c r="U183" s="331"/>
      <c r="V183" s="331"/>
      <c r="W183" s="331"/>
      <c r="X183" s="331"/>
      <c r="Y183" s="331"/>
      <c r="Z183" s="33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5.75" customHeight="1">
      <c r="A184" s="331"/>
      <c r="B184" s="331"/>
      <c r="C184" s="331"/>
      <c r="D184" s="331"/>
      <c r="E184" s="331"/>
      <c r="F184" s="331"/>
      <c r="G184" s="331"/>
      <c r="H184" s="331"/>
      <c r="I184" s="331"/>
      <c r="J184" s="331"/>
      <c r="K184" s="331"/>
      <c r="L184" s="331"/>
      <c r="M184" s="331"/>
      <c r="N184" s="331"/>
      <c r="O184" s="331"/>
      <c r="P184" s="331"/>
      <c r="Q184" s="331"/>
      <c r="R184" s="331"/>
      <c r="S184" s="331"/>
      <c r="T184" s="331"/>
      <c r="U184" s="331"/>
      <c r="V184" s="331"/>
      <c r="W184" s="331"/>
      <c r="X184" s="331"/>
      <c r="Y184" s="331"/>
      <c r="Z184" s="33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5.75" customHeight="1">
      <c r="A185" s="331"/>
      <c r="B185" s="331"/>
      <c r="C185" s="331"/>
      <c r="D185" s="331"/>
      <c r="E185" s="331"/>
      <c r="F185" s="331"/>
      <c r="G185" s="331"/>
      <c r="H185" s="331"/>
      <c r="I185" s="331"/>
      <c r="J185" s="331"/>
      <c r="K185" s="331"/>
      <c r="L185" s="331"/>
      <c r="M185" s="331"/>
      <c r="N185" s="331"/>
      <c r="O185" s="331"/>
      <c r="P185" s="331"/>
      <c r="Q185" s="331"/>
      <c r="R185" s="331"/>
      <c r="S185" s="331"/>
      <c r="T185" s="331"/>
      <c r="U185" s="331"/>
      <c r="V185" s="331"/>
      <c r="W185" s="331"/>
      <c r="X185" s="331"/>
      <c r="Y185" s="331"/>
      <c r="Z185" s="33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5.75" customHeight="1">
      <c r="A186" s="331"/>
      <c r="B186" s="331"/>
      <c r="C186" s="331"/>
      <c r="D186" s="331"/>
      <c r="E186" s="331"/>
      <c r="F186" s="331"/>
      <c r="G186" s="331"/>
      <c r="H186" s="331"/>
      <c r="I186" s="331"/>
      <c r="J186" s="331"/>
      <c r="K186" s="331"/>
      <c r="L186" s="331"/>
      <c r="M186" s="331"/>
      <c r="N186" s="331"/>
      <c r="O186" s="331"/>
      <c r="P186" s="331"/>
      <c r="Q186" s="331"/>
      <c r="R186" s="331"/>
      <c r="S186" s="331"/>
      <c r="T186" s="331"/>
      <c r="U186" s="331"/>
      <c r="V186" s="331"/>
      <c r="W186" s="331"/>
      <c r="X186" s="331"/>
      <c r="Y186" s="331"/>
      <c r="Z186" s="33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5.75" customHeight="1">
      <c r="A187" s="331"/>
      <c r="B187" s="331"/>
      <c r="C187" s="331"/>
      <c r="D187" s="331"/>
      <c r="E187" s="331"/>
      <c r="F187" s="331"/>
      <c r="G187" s="331"/>
      <c r="H187" s="331"/>
      <c r="I187" s="331"/>
      <c r="J187" s="331"/>
      <c r="K187" s="331"/>
      <c r="L187" s="331"/>
      <c r="M187" s="331"/>
      <c r="N187" s="331"/>
      <c r="O187" s="331"/>
      <c r="P187" s="331"/>
      <c r="Q187" s="331"/>
      <c r="R187" s="331"/>
      <c r="S187" s="331"/>
      <c r="T187" s="331"/>
      <c r="U187" s="331"/>
      <c r="V187" s="331"/>
      <c r="W187" s="331"/>
      <c r="X187" s="331"/>
      <c r="Y187" s="331"/>
      <c r="Z187" s="33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5.75" customHeight="1">
      <c r="A188" s="331"/>
      <c r="B188" s="331"/>
      <c r="C188" s="331"/>
      <c r="D188" s="331"/>
      <c r="E188" s="331"/>
      <c r="F188" s="331"/>
      <c r="G188" s="331"/>
      <c r="H188" s="331"/>
      <c r="I188" s="331"/>
      <c r="J188" s="331"/>
      <c r="K188" s="331"/>
      <c r="L188" s="331"/>
      <c r="M188" s="331"/>
      <c r="N188" s="331"/>
      <c r="O188" s="331"/>
      <c r="P188" s="331"/>
      <c r="Q188" s="331"/>
      <c r="R188" s="331"/>
      <c r="S188" s="331"/>
      <c r="T188" s="331"/>
      <c r="U188" s="331"/>
      <c r="V188" s="331"/>
      <c r="W188" s="331"/>
      <c r="X188" s="331"/>
      <c r="Y188" s="331"/>
      <c r="Z188" s="33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5.75" customHeight="1">
      <c r="A189" s="331"/>
      <c r="B189" s="331"/>
      <c r="C189" s="331"/>
      <c r="D189" s="331"/>
      <c r="E189" s="331"/>
      <c r="F189" s="331"/>
      <c r="G189" s="331"/>
      <c r="H189" s="331"/>
      <c r="I189" s="331"/>
      <c r="J189" s="331"/>
      <c r="K189" s="331"/>
      <c r="L189" s="331"/>
      <c r="M189" s="331"/>
      <c r="N189" s="331"/>
      <c r="O189" s="331"/>
      <c r="P189" s="331"/>
      <c r="Q189" s="331"/>
      <c r="R189" s="331"/>
      <c r="S189" s="331"/>
      <c r="T189" s="331"/>
      <c r="U189" s="331"/>
      <c r="V189" s="331"/>
      <c r="W189" s="331"/>
      <c r="X189" s="331"/>
      <c r="Y189" s="331"/>
      <c r="Z189" s="33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5.75" customHeight="1">
      <c r="A190" s="331"/>
      <c r="B190" s="331"/>
      <c r="C190" s="331"/>
      <c r="D190" s="331"/>
      <c r="E190" s="331"/>
      <c r="F190" s="331"/>
      <c r="G190" s="331"/>
      <c r="H190" s="331"/>
      <c r="I190" s="331"/>
      <c r="J190" s="331"/>
      <c r="K190" s="331"/>
      <c r="L190" s="331"/>
      <c r="M190" s="331"/>
      <c r="N190" s="331"/>
      <c r="O190" s="331"/>
      <c r="P190" s="331"/>
      <c r="Q190" s="331"/>
      <c r="R190" s="331"/>
      <c r="S190" s="331"/>
      <c r="T190" s="331"/>
      <c r="U190" s="331"/>
      <c r="V190" s="331"/>
      <c r="W190" s="331"/>
      <c r="X190" s="331"/>
      <c r="Y190" s="331"/>
      <c r="Z190" s="33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5.75" customHeight="1">
      <c r="A191" s="331"/>
      <c r="B191" s="331"/>
      <c r="C191" s="331"/>
      <c r="D191" s="331"/>
      <c r="E191" s="331"/>
      <c r="F191" s="331"/>
      <c r="G191" s="331"/>
      <c r="H191" s="331"/>
      <c r="I191" s="331"/>
      <c r="J191" s="331"/>
      <c r="K191" s="331"/>
      <c r="L191" s="331"/>
      <c r="M191" s="331"/>
      <c r="N191" s="331"/>
      <c r="O191" s="331"/>
      <c r="P191" s="331"/>
      <c r="Q191" s="331"/>
      <c r="R191" s="331"/>
      <c r="S191" s="331"/>
      <c r="T191" s="331"/>
      <c r="U191" s="331"/>
      <c r="V191" s="331"/>
      <c r="W191" s="331"/>
      <c r="X191" s="331"/>
      <c r="Y191" s="331"/>
      <c r="Z191" s="33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5.75" customHeight="1">
      <c r="A192" s="331"/>
      <c r="B192" s="331"/>
      <c r="C192" s="331"/>
      <c r="D192" s="331"/>
      <c r="E192" s="331"/>
      <c r="F192" s="331"/>
      <c r="G192" s="331"/>
      <c r="H192" s="331"/>
      <c r="I192" s="331"/>
      <c r="J192" s="331"/>
      <c r="K192" s="331"/>
      <c r="L192" s="331"/>
      <c r="M192" s="331"/>
      <c r="N192" s="331"/>
      <c r="O192" s="331"/>
      <c r="P192" s="331"/>
      <c r="Q192" s="331"/>
      <c r="R192" s="331"/>
      <c r="S192" s="331"/>
      <c r="T192" s="331"/>
      <c r="U192" s="331"/>
      <c r="V192" s="331"/>
      <c r="W192" s="331"/>
      <c r="X192" s="331"/>
      <c r="Y192" s="331"/>
      <c r="Z192" s="33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15.75" customHeight="1">
      <c r="A193" s="331"/>
      <c r="B193" s="331"/>
      <c r="C193" s="331"/>
      <c r="D193" s="331"/>
      <c r="E193" s="331"/>
      <c r="F193" s="331"/>
      <c r="G193" s="331"/>
      <c r="H193" s="331"/>
      <c r="I193" s="331"/>
      <c r="J193" s="331"/>
      <c r="K193" s="331"/>
      <c r="L193" s="331"/>
      <c r="M193" s="331"/>
      <c r="N193" s="331"/>
      <c r="O193" s="331"/>
      <c r="P193" s="331"/>
      <c r="Q193" s="331"/>
      <c r="R193" s="331"/>
      <c r="S193" s="331"/>
      <c r="T193" s="331"/>
      <c r="U193" s="331"/>
      <c r="V193" s="331"/>
      <c r="W193" s="331"/>
      <c r="X193" s="331"/>
      <c r="Y193" s="331"/>
      <c r="Z193" s="33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5.75" customHeight="1">
      <c r="A194" s="331"/>
      <c r="B194" s="331"/>
      <c r="C194" s="331"/>
      <c r="D194" s="331"/>
      <c r="E194" s="331"/>
      <c r="F194" s="331"/>
      <c r="G194" s="331"/>
      <c r="H194" s="331"/>
      <c r="I194" s="331"/>
      <c r="J194" s="331"/>
      <c r="K194" s="331"/>
      <c r="L194" s="331"/>
      <c r="M194" s="331"/>
      <c r="N194" s="331"/>
      <c r="O194" s="331"/>
      <c r="P194" s="331"/>
      <c r="Q194" s="331"/>
      <c r="R194" s="331"/>
      <c r="S194" s="331"/>
      <c r="T194" s="331"/>
      <c r="U194" s="331"/>
      <c r="V194" s="331"/>
      <c r="W194" s="331"/>
      <c r="X194" s="331"/>
      <c r="Y194" s="331"/>
      <c r="Z194" s="33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15.75" customHeight="1">
      <c r="A195" s="331"/>
      <c r="B195" s="331"/>
      <c r="C195" s="331"/>
      <c r="D195" s="331"/>
      <c r="E195" s="331"/>
      <c r="F195" s="331"/>
      <c r="G195" s="331"/>
      <c r="H195" s="331"/>
      <c r="I195" s="331"/>
      <c r="J195" s="331"/>
      <c r="K195" s="331"/>
      <c r="L195" s="331"/>
      <c r="M195" s="331"/>
      <c r="N195" s="331"/>
      <c r="O195" s="331"/>
      <c r="P195" s="331"/>
      <c r="Q195" s="331"/>
      <c r="R195" s="331"/>
      <c r="S195" s="331"/>
      <c r="T195" s="331"/>
      <c r="U195" s="331"/>
      <c r="V195" s="331"/>
      <c r="W195" s="331"/>
      <c r="X195" s="331"/>
      <c r="Y195" s="331"/>
      <c r="Z195" s="33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5.75" customHeight="1">
      <c r="A196" s="331"/>
      <c r="B196" s="331"/>
      <c r="C196" s="331"/>
      <c r="D196" s="331"/>
      <c r="E196" s="331"/>
      <c r="F196" s="331"/>
      <c r="G196" s="331"/>
      <c r="H196" s="331"/>
      <c r="I196" s="331"/>
      <c r="J196" s="331"/>
      <c r="K196" s="331"/>
      <c r="L196" s="331"/>
      <c r="M196" s="331"/>
      <c r="N196" s="331"/>
      <c r="O196" s="331"/>
      <c r="P196" s="331"/>
      <c r="Q196" s="331"/>
      <c r="R196" s="331"/>
      <c r="S196" s="331"/>
      <c r="T196" s="331"/>
      <c r="U196" s="331"/>
      <c r="V196" s="331"/>
      <c r="W196" s="331"/>
      <c r="X196" s="331"/>
      <c r="Y196" s="331"/>
      <c r="Z196" s="33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15.75" customHeight="1">
      <c r="A197" s="331"/>
      <c r="B197" s="331"/>
      <c r="C197" s="331"/>
      <c r="D197" s="331"/>
      <c r="E197" s="331"/>
      <c r="F197" s="331"/>
      <c r="G197" s="331"/>
      <c r="H197" s="331"/>
      <c r="I197" s="331"/>
      <c r="J197" s="331"/>
      <c r="K197" s="331"/>
      <c r="L197" s="331"/>
      <c r="M197" s="331"/>
      <c r="N197" s="331"/>
      <c r="O197" s="331"/>
      <c r="P197" s="331"/>
      <c r="Q197" s="331"/>
      <c r="R197" s="331"/>
      <c r="S197" s="331"/>
      <c r="T197" s="331"/>
      <c r="U197" s="331"/>
      <c r="V197" s="331"/>
      <c r="W197" s="331"/>
      <c r="X197" s="331"/>
      <c r="Y197" s="331"/>
      <c r="Z197" s="33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5.75" customHeight="1">
      <c r="A198" s="331"/>
      <c r="B198" s="331"/>
      <c r="C198" s="331"/>
      <c r="D198" s="331"/>
      <c r="E198" s="331"/>
      <c r="F198" s="331"/>
      <c r="G198" s="331"/>
      <c r="H198" s="331"/>
      <c r="I198" s="331"/>
      <c r="J198" s="331"/>
      <c r="K198" s="331"/>
      <c r="L198" s="331"/>
      <c r="M198" s="331"/>
      <c r="N198" s="331"/>
      <c r="O198" s="331"/>
      <c r="P198" s="331"/>
      <c r="Q198" s="331"/>
      <c r="R198" s="331"/>
      <c r="S198" s="331"/>
      <c r="T198" s="331"/>
      <c r="U198" s="331"/>
      <c r="V198" s="331"/>
      <c r="W198" s="331"/>
      <c r="X198" s="331"/>
      <c r="Y198" s="331"/>
      <c r="Z198" s="33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15.75" customHeight="1">
      <c r="A199" s="331"/>
      <c r="B199" s="331"/>
      <c r="C199" s="331"/>
      <c r="D199" s="331"/>
      <c r="E199" s="331"/>
      <c r="F199" s="331"/>
      <c r="G199" s="331"/>
      <c r="H199" s="331"/>
      <c r="I199" s="331"/>
      <c r="J199" s="331"/>
      <c r="K199" s="331"/>
      <c r="L199" s="331"/>
      <c r="M199" s="331"/>
      <c r="N199" s="331"/>
      <c r="O199" s="331"/>
      <c r="P199" s="331"/>
      <c r="Q199" s="331"/>
      <c r="R199" s="331"/>
      <c r="S199" s="331"/>
      <c r="T199" s="331"/>
      <c r="U199" s="331"/>
      <c r="V199" s="331"/>
      <c r="W199" s="331"/>
      <c r="X199" s="331"/>
      <c r="Y199" s="331"/>
      <c r="Z199" s="33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5.75" customHeight="1">
      <c r="A200" s="331"/>
      <c r="B200" s="331"/>
      <c r="C200" s="331"/>
      <c r="D200" s="331"/>
      <c r="E200" s="331"/>
      <c r="F200" s="331"/>
      <c r="G200" s="331"/>
      <c r="H200" s="331"/>
      <c r="I200" s="331"/>
      <c r="J200" s="331"/>
      <c r="K200" s="331"/>
      <c r="L200" s="331"/>
      <c r="M200" s="331"/>
      <c r="N200" s="331"/>
      <c r="O200" s="331"/>
      <c r="P200" s="331"/>
      <c r="Q200" s="331"/>
      <c r="R200" s="331"/>
      <c r="S200" s="331"/>
      <c r="T200" s="331"/>
      <c r="U200" s="331"/>
      <c r="V200" s="331"/>
      <c r="W200" s="331"/>
      <c r="X200" s="331"/>
      <c r="Y200" s="331"/>
      <c r="Z200" s="33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5.75" customHeight="1">
      <c r="A201" s="331"/>
      <c r="B201" s="331"/>
      <c r="C201" s="331"/>
      <c r="D201" s="331"/>
      <c r="E201" s="331"/>
      <c r="F201" s="331"/>
      <c r="G201" s="331"/>
      <c r="H201" s="331"/>
      <c r="I201" s="331"/>
      <c r="J201" s="331"/>
      <c r="K201" s="331"/>
      <c r="L201" s="331"/>
      <c r="M201" s="331"/>
      <c r="N201" s="331"/>
      <c r="O201" s="331"/>
      <c r="P201" s="331"/>
      <c r="Q201" s="331"/>
      <c r="R201" s="331"/>
      <c r="S201" s="331"/>
      <c r="T201" s="331"/>
      <c r="U201" s="331"/>
      <c r="V201" s="331"/>
      <c r="W201" s="331"/>
      <c r="X201" s="331"/>
      <c r="Y201" s="331"/>
      <c r="Z201" s="33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5.75" customHeight="1">
      <c r="A202" s="331"/>
      <c r="B202" s="331"/>
      <c r="C202" s="331"/>
      <c r="D202" s="331"/>
      <c r="E202" s="331"/>
      <c r="F202" s="331"/>
      <c r="G202" s="331"/>
      <c r="H202" s="331"/>
      <c r="I202" s="331"/>
      <c r="J202" s="331"/>
      <c r="K202" s="331"/>
      <c r="L202" s="331"/>
      <c r="M202" s="331"/>
      <c r="N202" s="331"/>
      <c r="O202" s="331"/>
      <c r="P202" s="331"/>
      <c r="Q202" s="331"/>
      <c r="R202" s="331"/>
      <c r="S202" s="331"/>
      <c r="T202" s="331"/>
      <c r="U202" s="331"/>
      <c r="V202" s="331"/>
      <c r="W202" s="331"/>
      <c r="X202" s="331"/>
      <c r="Y202" s="331"/>
      <c r="Z202" s="33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5.75" customHeight="1">
      <c r="A203" s="331"/>
      <c r="B203" s="331"/>
      <c r="C203" s="331"/>
      <c r="D203" s="331"/>
      <c r="E203" s="331"/>
      <c r="F203" s="331"/>
      <c r="G203" s="331"/>
      <c r="H203" s="331"/>
      <c r="I203" s="331"/>
      <c r="J203" s="331"/>
      <c r="K203" s="331"/>
      <c r="L203" s="331"/>
      <c r="M203" s="331"/>
      <c r="N203" s="331"/>
      <c r="O203" s="331"/>
      <c r="P203" s="331"/>
      <c r="Q203" s="331"/>
      <c r="R203" s="331"/>
      <c r="S203" s="331"/>
      <c r="T203" s="331"/>
      <c r="U203" s="331"/>
      <c r="V203" s="331"/>
      <c r="W203" s="331"/>
      <c r="X203" s="331"/>
      <c r="Y203" s="331"/>
      <c r="Z203" s="33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5.75" customHeight="1">
      <c r="A204" s="331"/>
      <c r="B204" s="331"/>
      <c r="C204" s="331"/>
      <c r="D204" s="331"/>
      <c r="E204" s="331"/>
      <c r="F204" s="331"/>
      <c r="G204" s="331"/>
      <c r="H204" s="331"/>
      <c r="I204" s="331"/>
      <c r="J204" s="331"/>
      <c r="K204" s="331"/>
      <c r="L204" s="331"/>
      <c r="M204" s="331"/>
      <c r="N204" s="331"/>
      <c r="O204" s="331"/>
      <c r="P204" s="331"/>
      <c r="Q204" s="331"/>
      <c r="R204" s="331"/>
      <c r="S204" s="331"/>
      <c r="T204" s="331"/>
      <c r="U204" s="331"/>
      <c r="V204" s="331"/>
      <c r="W204" s="331"/>
      <c r="X204" s="331"/>
      <c r="Y204" s="331"/>
      <c r="Z204" s="33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5.75" customHeight="1">
      <c r="A205" s="331"/>
      <c r="B205" s="331"/>
      <c r="C205" s="331"/>
      <c r="D205" s="331"/>
      <c r="E205" s="331"/>
      <c r="F205" s="331"/>
      <c r="G205" s="331"/>
      <c r="H205" s="331"/>
      <c r="I205" s="331"/>
      <c r="J205" s="331"/>
      <c r="K205" s="331"/>
      <c r="L205" s="331"/>
      <c r="M205" s="331"/>
      <c r="N205" s="331"/>
      <c r="O205" s="331"/>
      <c r="P205" s="331"/>
      <c r="Q205" s="331"/>
      <c r="R205" s="331"/>
      <c r="S205" s="331"/>
      <c r="T205" s="331"/>
      <c r="U205" s="331"/>
      <c r="V205" s="331"/>
      <c r="W205" s="331"/>
      <c r="X205" s="331"/>
      <c r="Y205" s="331"/>
      <c r="Z205" s="33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5.75" customHeight="1">
      <c r="A206" s="331"/>
      <c r="B206" s="331"/>
      <c r="C206" s="331"/>
      <c r="D206" s="331"/>
      <c r="E206" s="331"/>
      <c r="F206" s="331"/>
      <c r="G206" s="331"/>
      <c r="H206" s="331"/>
      <c r="I206" s="331"/>
      <c r="J206" s="331"/>
      <c r="K206" s="331"/>
      <c r="L206" s="331"/>
      <c r="M206" s="331"/>
      <c r="N206" s="331"/>
      <c r="O206" s="331"/>
      <c r="P206" s="331"/>
      <c r="Q206" s="331"/>
      <c r="R206" s="331"/>
      <c r="S206" s="331"/>
      <c r="T206" s="331"/>
      <c r="U206" s="331"/>
      <c r="V206" s="331"/>
      <c r="W206" s="331"/>
      <c r="X206" s="331"/>
      <c r="Y206" s="331"/>
      <c r="Z206" s="33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5.75" customHeight="1">
      <c r="A207" s="331"/>
      <c r="B207" s="331"/>
      <c r="C207" s="331"/>
      <c r="D207" s="331"/>
      <c r="E207" s="331"/>
      <c r="F207" s="331"/>
      <c r="G207" s="331"/>
      <c r="H207" s="331"/>
      <c r="I207" s="331"/>
      <c r="J207" s="331"/>
      <c r="K207" s="331"/>
      <c r="L207" s="331"/>
      <c r="M207" s="331"/>
      <c r="N207" s="331"/>
      <c r="O207" s="331"/>
      <c r="P207" s="331"/>
      <c r="Q207" s="331"/>
      <c r="R207" s="331"/>
      <c r="S207" s="331"/>
      <c r="T207" s="331"/>
      <c r="U207" s="331"/>
      <c r="V207" s="331"/>
      <c r="W207" s="331"/>
      <c r="X207" s="331"/>
      <c r="Y207" s="331"/>
      <c r="Z207" s="33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5.75" customHeight="1">
      <c r="A208" s="331"/>
      <c r="B208" s="331"/>
      <c r="C208" s="331"/>
      <c r="D208" s="331"/>
      <c r="E208" s="331"/>
      <c r="F208" s="331"/>
      <c r="G208" s="331"/>
      <c r="H208" s="331"/>
      <c r="I208" s="331"/>
      <c r="J208" s="331"/>
      <c r="K208" s="331"/>
      <c r="L208" s="331"/>
      <c r="M208" s="331"/>
      <c r="N208" s="331"/>
      <c r="O208" s="331"/>
      <c r="P208" s="331"/>
      <c r="Q208" s="331"/>
      <c r="R208" s="331"/>
      <c r="S208" s="331"/>
      <c r="T208" s="331"/>
      <c r="U208" s="331"/>
      <c r="V208" s="331"/>
      <c r="W208" s="331"/>
      <c r="X208" s="331"/>
      <c r="Y208" s="331"/>
      <c r="Z208" s="33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5.75" customHeight="1">
      <c r="A209" s="331"/>
      <c r="B209" s="331"/>
      <c r="C209" s="331"/>
      <c r="D209" s="331"/>
      <c r="E209" s="331"/>
      <c r="F209" s="331"/>
      <c r="G209" s="331"/>
      <c r="H209" s="331"/>
      <c r="I209" s="331"/>
      <c r="J209" s="331"/>
      <c r="K209" s="331"/>
      <c r="L209" s="331"/>
      <c r="M209" s="331"/>
      <c r="N209" s="331"/>
      <c r="O209" s="331"/>
      <c r="P209" s="331"/>
      <c r="Q209" s="331"/>
      <c r="R209" s="331"/>
      <c r="S209" s="331"/>
      <c r="T209" s="331"/>
      <c r="U209" s="331"/>
      <c r="V209" s="331"/>
      <c r="W209" s="331"/>
      <c r="X209" s="331"/>
      <c r="Y209" s="331"/>
      <c r="Z209" s="33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5.75" customHeight="1">
      <c r="A210" s="331"/>
      <c r="B210" s="331"/>
      <c r="C210" s="331"/>
      <c r="D210" s="331"/>
      <c r="E210" s="331"/>
      <c r="F210" s="331"/>
      <c r="G210" s="331"/>
      <c r="H210" s="331"/>
      <c r="I210" s="331"/>
      <c r="J210" s="331"/>
      <c r="K210" s="331"/>
      <c r="L210" s="331"/>
      <c r="M210" s="331"/>
      <c r="N210" s="331"/>
      <c r="O210" s="331"/>
      <c r="P210" s="331"/>
      <c r="Q210" s="331"/>
      <c r="R210" s="331"/>
      <c r="S210" s="331"/>
      <c r="T210" s="331"/>
      <c r="U210" s="331"/>
      <c r="V210" s="331"/>
      <c r="W210" s="331"/>
      <c r="X210" s="331"/>
      <c r="Y210" s="331"/>
      <c r="Z210" s="33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5.75" customHeight="1">
      <c r="A211" s="331"/>
      <c r="B211" s="331"/>
      <c r="C211" s="331"/>
      <c r="D211" s="331"/>
      <c r="E211" s="331"/>
      <c r="F211" s="331"/>
      <c r="G211" s="331"/>
      <c r="H211" s="331"/>
      <c r="I211" s="331"/>
      <c r="J211" s="331"/>
      <c r="K211" s="331"/>
      <c r="L211" s="331"/>
      <c r="M211" s="331"/>
      <c r="N211" s="331"/>
      <c r="O211" s="331"/>
      <c r="P211" s="331"/>
      <c r="Q211" s="331"/>
      <c r="R211" s="331"/>
      <c r="S211" s="331"/>
      <c r="T211" s="331"/>
      <c r="U211" s="331"/>
      <c r="V211" s="331"/>
      <c r="W211" s="331"/>
      <c r="X211" s="331"/>
      <c r="Y211" s="331"/>
      <c r="Z211" s="33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5.75" customHeight="1">
      <c r="A212" s="331"/>
      <c r="B212" s="331"/>
      <c r="C212" s="331"/>
      <c r="D212" s="331"/>
      <c r="E212" s="331"/>
      <c r="F212" s="331"/>
      <c r="G212" s="331"/>
      <c r="H212" s="331"/>
      <c r="I212" s="331"/>
      <c r="J212" s="331"/>
      <c r="K212" s="331"/>
      <c r="L212" s="331"/>
      <c r="M212" s="331"/>
      <c r="N212" s="331"/>
      <c r="O212" s="331"/>
      <c r="P212" s="331"/>
      <c r="Q212" s="331"/>
      <c r="R212" s="331"/>
      <c r="S212" s="331"/>
      <c r="T212" s="331"/>
      <c r="U212" s="331"/>
      <c r="V212" s="331"/>
      <c r="W212" s="331"/>
      <c r="X212" s="331"/>
      <c r="Y212" s="331"/>
      <c r="Z212" s="33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5.75" customHeight="1">
      <c r="A213" s="331"/>
      <c r="B213" s="331"/>
      <c r="C213" s="331"/>
      <c r="D213" s="331"/>
      <c r="E213" s="331"/>
      <c r="F213" s="331"/>
      <c r="G213" s="331"/>
      <c r="H213" s="331"/>
      <c r="I213" s="331"/>
      <c r="J213" s="331"/>
      <c r="K213" s="331"/>
      <c r="L213" s="331"/>
      <c r="M213" s="331"/>
      <c r="N213" s="331"/>
      <c r="O213" s="331"/>
      <c r="P213" s="331"/>
      <c r="Q213" s="331"/>
      <c r="R213" s="331"/>
      <c r="S213" s="331"/>
      <c r="T213" s="331"/>
      <c r="U213" s="331"/>
      <c r="V213" s="331"/>
      <c r="W213" s="331"/>
      <c r="X213" s="331"/>
      <c r="Y213" s="331"/>
      <c r="Z213" s="33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5.75" customHeight="1">
      <c r="A214" s="331"/>
      <c r="B214" s="331"/>
      <c r="C214" s="331"/>
      <c r="D214" s="331"/>
      <c r="E214" s="331"/>
      <c r="F214" s="331"/>
      <c r="G214" s="331"/>
      <c r="H214" s="331"/>
      <c r="I214" s="331"/>
      <c r="J214" s="331"/>
      <c r="K214" s="331"/>
      <c r="L214" s="331"/>
      <c r="M214" s="331"/>
      <c r="N214" s="331"/>
      <c r="O214" s="331"/>
      <c r="P214" s="331"/>
      <c r="Q214" s="331"/>
      <c r="R214" s="331"/>
      <c r="S214" s="331"/>
      <c r="T214" s="331"/>
      <c r="U214" s="331"/>
      <c r="V214" s="331"/>
      <c r="W214" s="331"/>
      <c r="X214" s="331"/>
      <c r="Y214" s="331"/>
      <c r="Z214" s="33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5.75" customHeight="1">
      <c r="A215" s="331"/>
      <c r="B215" s="331"/>
      <c r="C215" s="331"/>
      <c r="D215" s="331"/>
      <c r="E215" s="331"/>
      <c r="F215" s="331"/>
      <c r="G215" s="331"/>
      <c r="H215" s="331"/>
      <c r="I215" s="331"/>
      <c r="J215" s="331"/>
      <c r="K215" s="331"/>
      <c r="L215" s="331"/>
      <c r="M215" s="331"/>
      <c r="N215" s="331"/>
      <c r="O215" s="331"/>
      <c r="P215" s="331"/>
      <c r="Q215" s="331"/>
      <c r="R215" s="331"/>
      <c r="S215" s="331"/>
      <c r="T215" s="331"/>
      <c r="U215" s="331"/>
      <c r="V215" s="331"/>
      <c r="W215" s="331"/>
      <c r="X215" s="331"/>
      <c r="Y215" s="331"/>
      <c r="Z215" s="33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5.75" customHeight="1">
      <c r="A216" s="331"/>
      <c r="B216" s="331"/>
      <c r="C216" s="331"/>
      <c r="D216" s="331"/>
      <c r="E216" s="331"/>
      <c r="F216" s="331"/>
      <c r="G216" s="331"/>
      <c r="H216" s="331"/>
      <c r="I216" s="331"/>
      <c r="J216" s="331"/>
      <c r="K216" s="331"/>
      <c r="L216" s="331"/>
      <c r="M216" s="331"/>
      <c r="N216" s="331"/>
      <c r="O216" s="331"/>
      <c r="P216" s="331"/>
      <c r="Q216" s="331"/>
      <c r="R216" s="331"/>
      <c r="S216" s="331"/>
      <c r="T216" s="331"/>
      <c r="U216" s="331"/>
      <c r="V216" s="331"/>
      <c r="W216" s="331"/>
      <c r="X216" s="331"/>
      <c r="Y216" s="331"/>
      <c r="Z216" s="33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5.75" customHeight="1">
      <c r="A217" s="331"/>
      <c r="B217" s="331"/>
      <c r="C217" s="331"/>
      <c r="D217" s="331"/>
      <c r="E217" s="331"/>
      <c r="F217" s="331"/>
      <c r="G217" s="331"/>
      <c r="H217" s="331"/>
      <c r="I217" s="331"/>
      <c r="J217" s="331"/>
      <c r="K217" s="331"/>
      <c r="L217" s="331"/>
      <c r="M217" s="331"/>
      <c r="N217" s="331"/>
      <c r="O217" s="331"/>
      <c r="P217" s="331"/>
      <c r="Q217" s="331"/>
      <c r="R217" s="331"/>
      <c r="S217" s="331"/>
      <c r="T217" s="331"/>
      <c r="U217" s="331"/>
      <c r="V217" s="331"/>
      <c r="W217" s="331"/>
      <c r="X217" s="331"/>
      <c r="Y217" s="331"/>
      <c r="Z217" s="33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15.75" customHeight="1">
      <c r="A218" s="331"/>
      <c r="B218" s="331"/>
      <c r="C218" s="331"/>
      <c r="D218" s="331"/>
      <c r="E218" s="331"/>
      <c r="F218" s="331"/>
      <c r="G218" s="331"/>
      <c r="H218" s="331"/>
      <c r="I218" s="331"/>
      <c r="J218" s="331"/>
      <c r="K218" s="331"/>
      <c r="L218" s="331"/>
      <c r="M218" s="331"/>
      <c r="N218" s="331"/>
      <c r="O218" s="331"/>
      <c r="P218" s="331"/>
      <c r="Q218" s="331"/>
      <c r="R218" s="331"/>
      <c r="S218" s="331"/>
      <c r="T218" s="331"/>
      <c r="U218" s="331"/>
      <c r="V218" s="331"/>
      <c r="W218" s="331"/>
      <c r="X218" s="331"/>
      <c r="Y218" s="331"/>
      <c r="Z218" s="33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ht="15.75" customHeight="1">
      <c r="A219" s="331"/>
      <c r="B219" s="331"/>
      <c r="C219" s="331"/>
      <c r="D219" s="331"/>
      <c r="E219" s="331"/>
      <c r="F219" s="331"/>
      <c r="G219" s="331"/>
      <c r="H219" s="331"/>
      <c r="I219" s="331"/>
      <c r="J219" s="331"/>
      <c r="K219" s="331"/>
      <c r="L219" s="331"/>
      <c r="M219" s="331"/>
      <c r="N219" s="331"/>
      <c r="O219" s="331"/>
      <c r="P219" s="331"/>
      <c r="Q219" s="331"/>
      <c r="R219" s="331"/>
      <c r="S219" s="331"/>
      <c r="T219" s="331"/>
      <c r="U219" s="331"/>
      <c r="V219" s="331"/>
      <c r="W219" s="331"/>
      <c r="X219" s="331"/>
      <c r="Y219" s="331"/>
      <c r="Z219" s="33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15.75" customHeight="1">
      <c r="A220" s="331"/>
      <c r="B220" s="331"/>
      <c r="C220" s="331"/>
      <c r="D220" s="331"/>
      <c r="E220" s="331"/>
      <c r="F220" s="331"/>
      <c r="G220" s="331"/>
      <c r="H220" s="331"/>
      <c r="I220" s="331"/>
      <c r="J220" s="331"/>
      <c r="K220" s="331"/>
      <c r="L220" s="331"/>
      <c r="M220" s="331"/>
      <c r="N220" s="331"/>
      <c r="O220" s="331"/>
      <c r="P220" s="331"/>
      <c r="Q220" s="331"/>
      <c r="R220" s="331"/>
      <c r="S220" s="331"/>
      <c r="T220" s="331"/>
      <c r="U220" s="331"/>
      <c r="V220" s="331"/>
      <c r="W220" s="331"/>
      <c r="X220" s="331"/>
      <c r="Y220" s="331"/>
      <c r="Z220" s="33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ht="15.75" customHeight="1">
      <c r="A221" s="331"/>
      <c r="B221" s="331"/>
      <c r="C221" s="331"/>
      <c r="D221" s="331"/>
      <c r="E221" s="331"/>
      <c r="F221" s="331"/>
      <c r="G221" s="331"/>
      <c r="H221" s="331"/>
      <c r="I221" s="331"/>
      <c r="J221" s="331"/>
      <c r="K221" s="331"/>
      <c r="L221" s="331"/>
      <c r="M221" s="331"/>
      <c r="N221" s="331"/>
      <c r="O221" s="331"/>
      <c r="P221" s="331"/>
      <c r="Q221" s="331"/>
      <c r="R221" s="331"/>
      <c r="S221" s="331"/>
      <c r="T221" s="331"/>
      <c r="U221" s="331"/>
      <c r="V221" s="331"/>
      <c r="W221" s="331"/>
      <c r="X221" s="331"/>
      <c r="Y221" s="331"/>
      <c r="Z221" s="33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ht="15.75" customHeight="1">
      <c r="A222" s="331"/>
      <c r="B222" s="331"/>
      <c r="C222" s="331"/>
      <c r="D222" s="331"/>
      <c r="E222" s="331"/>
      <c r="F222" s="331"/>
      <c r="G222" s="331"/>
      <c r="H222" s="331"/>
      <c r="I222" s="331"/>
      <c r="J222" s="331"/>
      <c r="K222" s="331"/>
      <c r="L222" s="331"/>
      <c r="M222" s="331"/>
      <c r="N222" s="331"/>
      <c r="O222" s="331"/>
      <c r="P222" s="331"/>
      <c r="Q222" s="331"/>
      <c r="R222" s="331"/>
      <c r="S222" s="331"/>
      <c r="T222" s="331"/>
      <c r="U222" s="331"/>
      <c r="V222" s="331"/>
      <c r="W222" s="331"/>
      <c r="X222" s="331"/>
      <c r="Y222" s="331"/>
      <c r="Z222" s="33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15.75" customHeight="1">
      <c r="A223" s="331"/>
      <c r="B223" s="331"/>
      <c r="C223" s="331"/>
      <c r="D223" s="331"/>
      <c r="E223" s="331"/>
      <c r="F223" s="331"/>
      <c r="G223" s="331"/>
      <c r="H223" s="331"/>
      <c r="I223" s="331"/>
      <c r="J223" s="331"/>
      <c r="K223" s="331"/>
      <c r="L223" s="331"/>
      <c r="M223" s="331"/>
      <c r="N223" s="331"/>
      <c r="O223" s="331"/>
      <c r="P223" s="331"/>
      <c r="Q223" s="331"/>
      <c r="R223" s="331"/>
      <c r="S223" s="331"/>
      <c r="T223" s="331"/>
      <c r="U223" s="331"/>
      <c r="V223" s="331"/>
      <c r="W223" s="331"/>
      <c r="X223" s="331"/>
      <c r="Y223" s="331"/>
      <c r="Z223" s="33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ht="15.75" customHeight="1">
      <c r="A224" s="331"/>
      <c r="B224" s="331"/>
      <c r="C224" s="331"/>
      <c r="D224" s="331"/>
      <c r="E224" s="331"/>
      <c r="F224" s="331"/>
      <c r="G224" s="331"/>
      <c r="H224" s="331"/>
      <c r="I224" s="331"/>
      <c r="J224" s="331"/>
      <c r="K224" s="331"/>
      <c r="L224" s="331"/>
      <c r="M224" s="331"/>
      <c r="N224" s="331"/>
      <c r="O224" s="331"/>
      <c r="P224" s="331"/>
      <c r="Q224" s="331"/>
      <c r="R224" s="331"/>
      <c r="S224" s="331"/>
      <c r="T224" s="331"/>
      <c r="U224" s="331"/>
      <c r="V224" s="331"/>
      <c r="W224" s="331"/>
      <c r="X224" s="331"/>
      <c r="Y224" s="331"/>
      <c r="Z224" s="33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15.75" customHeight="1">
      <c r="A225" s="331"/>
      <c r="B225" s="331"/>
      <c r="C225" s="331"/>
      <c r="D225" s="331"/>
      <c r="E225" s="331"/>
      <c r="F225" s="331"/>
      <c r="G225" s="331"/>
      <c r="H225" s="331"/>
      <c r="I225" s="331"/>
      <c r="J225" s="331"/>
      <c r="K225" s="331"/>
      <c r="L225" s="331"/>
      <c r="M225" s="331"/>
      <c r="N225" s="331"/>
      <c r="O225" s="331"/>
      <c r="P225" s="331"/>
      <c r="Q225" s="331"/>
      <c r="R225" s="331"/>
      <c r="S225" s="331"/>
      <c r="T225" s="331"/>
      <c r="U225" s="331"/>
      <c r="V225" s="331"/>
      <c r="W225" s="331"/>
      <c r="X225" s="331"/>
      <c r="Y225" s="331"/>
      <c r="Z225" s="33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ht="15.75" customHeight="1">
      <c r="A226" s="331"/>
      <c r="B226" s="331"/>
      <c r="C226" s="331"/>
      <c r="D226" s="331"/>
      <c r="E226" s="331"/>
      <c r="F226" s="331"/>
      <c r="G226" s="331"/>
      <c r="H226" s="331"/>
      <c r="I226" s="331"/>
      <c r="J226" s="331"/>
      <c r="K226" s="331"/>
      <c r="L226" s="331"/>
      <c r="M226" s="331"/>
      <c r="N226" s="331"/>
      <c r="O226" s="331"/>
      <c r="P226" s="331"/>
      <c r="Q226" s="331"/>
      <c r="R226" s="331"/>
      <c r="S226" s="331"/>
      <c r="T226" s="331"/>
      <c r="U226" s="331"/>
      <c r="V226" s="331"/>
      <c r="W226" s="331"/>
      <c r="X226" s="331"/>
      <c r="Y226" s="331"/>
      <c r="Z226" s="33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ht="15.75" customHeight="1">
      <c r="A227" s="331"/>
      <c r="B227" s="331"/>
      <c r="C227" s="331"/>
      <c r="D227" s="331"/>
      <c r="E227" s="331"/>
      <c r="F227" s="331"/>
      <c r="G227" s="331"/>
      <c r="H227" s="331"/>
      <c r="I227" s="331"/>
      <c r="J227" s="331"/>
      <c r="K227" s="331"/>
      <c r="L227" s="331"/>
      <c r="M227" s="331"/>
      <c r="N227" s="331"/>
      <c r="O227" s="331"/>
      <c r="P227" s="331"/>
      <c r="Q227" s="331"/>
      <c r="R227" s="331"/>
      <c r="S227" s="331"/>
      <c r="T227" s="331"/>
      <c r="U227" s="331"/>
      <c r="V227" s="331"/>
      <c r="W227" s="331"/>
      <c r="X227" s="331"/>
      <c r="Y227" s="331"/>
      <c r="Z227" s="33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15.75" customHeight="1">
      <c r="A228" s="331"/>
      <c r="B228" s="331"/>
      <c r="C228" s="331"/>
      <c r="D228" s="331"/>
      <c r="E228" s="331"/>
      <c r="F228" s="331"/>
      <c r="G228" s="331"/>
      <c r="H228" s="331"/>
      <c r="I228" s="331"/>
      <c r="J228" s="331"/>
      <c r="K228" s="331"/>
      <c r="L228" s="331"/>
      <c r="M228" s="331"/>
      <c r="N228" s="331"/>
      <c r="O228" s="331"/>
      <c r="P228" s="331"/>
      <c r="Q228" s="331"/>
      <c r="R228" s="331"/>
      <c r="S228" s="331"/>
      <c r="T228" s="331"/>
      <c r="U228" s="331"/>
      <c r="V228" s="331"/>
      <c r="W228" s="331"/>
      <c r="X228" s="331"/>
      <c r="Y228" s="331"/>
      <c r="Z228" s="33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ht="15.75" customHeight="1">
      <c r="A229" s="331"/>
      <c r="B229" s="331"/>
      <c r="C229" s="331"/>
      <c r="D229" s="331"/>
      <c r="E229" s="331"/>
      <c r="F229" s="331"/>
      <c r="G229" s="331"/>
      <c r="H229" s="331"/>
      <c r="I229" s="331"/>
      <c r="J229" s="331"/>
      <c r="K229" s="331"/>
      <c r="L229" s="331"/>
      <c r="M229" s="331"/>
      <c r="N229" s="331"/>
      <c r="O229" s="331"/>
      <c r="P229" s="331"/>
      <c r="Q229" s="331"/>
      <c r="R229" s="331"/>
      <c r="S229" s="331"/>
      <c r="T229" s="331"/>
      <c r="U229" s="331"/>
      <c r="V229" s="331"/>
      <c r="W229" s="331"/>
      <c r="X229" s="331"/>
      <c r="Y229" s="331"/>
      <c r="Z229" s="33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15.75" customHeight="1">
      <c r="A230" s="331"/>
      <c r="B230" s="331"/>
      <c r="C230" s="331"/>
      <c r="D230" s="331"/>
      <c r="E230" s="331"/>
      <c r="F230" s="331"/>
      <c r="G230" s="331"/>
      <c r="H230" s="331"/>
      <c r="I230" s="331"/>
      <c r="J230" s="331"/>
      <c r="K230" s="331"/>
      <c r="L230" s="331"/>
      <c r="M230" s="331"/>
      <c r="N230" s="331"/>
      <c r="O230" s="331"/>
      <c r="P230" s="331"/>
      <c r="Q230" s="331"/>
      <c r="R230" s="331"/>
      <c r="S230" s="331"/>
      <c r="T230" s="331"/>
      <c r="U230" s="331"/>
      <c r="V230" s="331"/>
      <c r="W230" s="331"/>
      <c r="X230" s="331"/>
      <c r="Y230" s="331"/>
      <c r="Z230" s="33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ht="15.75" customHeight="1">
      <c r="A231" s="331"/>
      <c r="B231" s="331"/>
      <c r="C231" s="331"/>
      <c r="D231" s="331"/>
      <c r="E231" s="331"/>
      <c r="F231" s="331"/>
      <c r="G231" s="331"/>
      <c r="H231" s="331"/>
      <c r="I231" s="331"/>
      <c r="J231" s="331"/>
      <c r="K231" s="331"/>
      <c r="L231" s="331"/>
      <c r="M231" s="331"/>
      <c r="N231" s="331"/>
      <c r="O231" s="331"/>
      <c r="P231" s="331"/>
      <c r="Q231" s="331"/>
      <c r="R231" s="331"/>
      <c r="S231" s="331"/>
      <c r="T231" s="331"/>
      <c r="U231" s="331"/>
      <c r="V231" s="331"/>
      <c r="W231" s="331"/>
      <c r="X231" s="331"/>
      <c r="Y231" s="331"/>
      <c r="Z231" s="33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ht="15.75" customHeight="1">
      <c r="A232" s="331"/>
      <c r="B232" s="331"/>
      <c r="C232" s="331"/>
      <c r="D232" s="331"/>
      <c r="E232" s="331"/>
      <c r="F232" s="331"/>
      <c r="G232" s="331"/>
      <c r="H232" s="331"/>
      <c r="I232" s="331"/>
      <c r="J232" s="331"/>
      <c r="K232" s="331"/>
      <c r="L232" s="331"/>
      <c r="M232" s="331"/>
      <c r="N232" s="331"/>
      <c r="O232" s="331"/>
      <c r="P232" s="331"/>
      <c r="Q232" s="331"/>
      <c r="R232" s="331"/>
      <c r="S232" s="331"/>
      <c r="T232" s="331"/>
      <c r="U232" s="331"/>
      <c r="V232" s="331"/>
      <c r="W232" s="331"/>
      <c r="X232" s="331"/>
      <c r="Y232" s="331"/>
      <c r="Z232" s="33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ht="15.75" customHeight="1">
      <c r="A233" s="331"/>
      <c r="B233" s="331"/>
      <c r="C233" s="331"/>
      <c r="D233" s="331"/>
      <c r="E233" s="331"/>
      <c r="F233" s="331"/>
      <c r="G233" s="331"/>
      <c r="H233" s="331"/>
      <c r="I233" s="331"/>
      <c r="J233" s="331"/>
      <c r="K233" s="331"/>
      <c r="L233" s="331"/>
      <c r="M233" s="331"/>
      <c r="N233" s="331"/>
      <c r="O233" s="331"/>
      <c r="P233" s="331"/>
      <c r="Q233" s="331"/>
      <c r="R233" s="331"/>
      <c r="S233" s="331"/>
      <c r="T233" s="331"/>
      <c r="U233" s="331"/>
      <c r="V233" s="331"/>
      <c r="W233" s="331"/>
      <c r="X233" s="331"/>
      <c r="Y233" s="331"/>
      <c r="Z233" s="33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ht="15.75" customHeight="1">
      <c r="A234" s="331"/>
      <c r="B234" s="331"/>
      <c r="C234" s="331"/>
      <c r="D234" s="331"/>
      <c r="E234" s="331"/>
      <c r="F234" s="331"/>
      <c r="G234" s="331"/>
      <c r="H234" s="331"/>
      <c r="I234" s="331"/>
      <c r="J234" s="331"/>
      <c r="K234" s="331"/>
      <c r="L234" s="331"/>
      <c r="M234" s="331"/>
      <c r="N234" s="331"/>
      <c r="O234" s="331"/>
      <c r="P234" s="331"/>
      <c r="Q234" s="331"/>
      <c r="R234" s="331"/>
      <c r="S234" s="331"/>
      <c r="T234" s="331"/>
      <c r="U234" s="331"/>
      <c r="V234" s="331"/>
      <c r="W234" s="331"/>
      <c r="X234" s="331"/>
      <c r="Y234" s="331"/>
      <c r="Z234" s="33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ht="15.75" customHeight="1">
      <c r="A235" s="331"/>
      <c r="B235" s="331"/>
      <c r="C235" s="331"/>
      <c r="D235" s="331"/>
      <c r="E235" s="331"/>
      <c r="F235" s="331"/>
      <c r="G235" s="331"/>
      <c r="H235" s="331"/>
      <c r="I235" s="331"/>
      <c r="J235" s="331"/>
      <c r="K235" s="331"/>
      <c r="L235" s="331"/>
      <c r="M235" s="331"/>
      <c r="N235" s="331"/>
      <c r="O235" s="331"/>
      <c r="P235" s="331"/>
      <c r="Q235" s="331"/>
      <c r="R235" s="331"/>
      <c r="S235" s="331"/>
      <c r="T235" s="331"/>
      <c r="U235" s="331"/>
      <c r="V235" s="331"/>
      <c r="W235" s="331"/>
      <c r="X235" s="331"/>
      <c r="Y235" s="331"/>
      <c r="Z235" s="33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ht="15.75" customHeight="1">
      <c r="A236" s="331"/>
      <c r="B236" s="331"/>
      <c r="C236" s="331"/>
      <c r="D236" s="331"/>
      <c r="E236" s="331"/>
      <c r="F236" s="331"/>
      <c r="G236" s="331"/>
      <c r="H236" s="331"/>
      <c r="I236" s="331"/>
      <c r="J236" s="331"/>
      <c r="K236" s="331"/>
      <c r="L236" s="331"/>
      <c r="M236" s="331"/>
      <c r="N236" s="331"/>
      <c r="O236" s="331"/>
      <c r="P236" s="331"/>
      <c r="Q236" s="331"/>
      <c r="R236" s="331"/>
      <c r="S236" s="331"/>
      <c r="T236" s="331"/>
      <c r="U236" s="331"/>
      <c r="V236" s="331"/>
      <c r="W236" s="331"/>
      <c r="X236" s="331"/>
      <c r="Y236" s="331"/>
      <c r="Z236" s="33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ht="15.75" customHeight="1">
      <c r="A237" s="331"/>
      <c r="B237" s="331"/>
      <c r="C237" s="331"/>
      <c r="D237" s="331"/>
      <c r="E237" s="331"/>
      <c r="F237" s="331"/>
      <c r="G237" s="331"/>
      <c r="H237" s="331"/>
      <c r="I237" s="331"/>
      <c r="J237" s="331"/>
      <c r="K237" s="331"/>
      <c r="L237" s="331"/>
      <c r="M237" s="331"/>
      <c r="N237" s="331"/>
      <c r="O237" s="331"/>
      <c r="P237" s="331"/>
      <c r="Q237" s="331"/>
      <c r="R237" s="331"/>
      <c r="S237" s="331"/>
      <c r="T237" s="331"/>
      <c r="U237" s="331"/>
      <c r="V237" s="331"/>
      <c r="W237" s="331"/>
      <c r="X237" s="331"/>
      <c r="Y237" s="331"/>
      <c r="Z237" s="33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ht="15.75" customHeight="1">
      <c r="A238" s="331"/>
      <c r="B238" s="331"/>
      <c r="C238" s="331"/>
      <c r="D238" s="331"/>
      <c r="E238" s="331"/>
      <c r="F238" s="331"/>
      <c r="G238" s="331"/>
      <c r="H238" s="331"/>
      <c r="I238" s="331"/>
      <c r="J238" s="331"/>
      <c r="K238" s="331"/>
      <c r="L238" s="331"/>
      <c r="M238" s="331"/>
      <c r="N238" s="331"/>
      <c r="O238" s="331"/>
      <c r="P238" s="331"/>
      <c r="Q238" s="331"/>
      <c r="R238" s="331"/>
      <c r="S238" s="331"/>
      <c r="T238" s="331"/>
      <c r="U238" s="331"/>
      <c r="V238" s="331"/>
      <c r="W238" s="331"/>
      <c r="X238" s="331"/>
      <c r="Y238" s="331"/>
      <c r="Z238" s="33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ht="15.75" customHeight="1">
      <c r="A239" s="331"/>
      <c r="B239" s="331"/>
      <c r="C239" s="331"/>
      <c r="D239" s="331"/>
      <c r="E239" s="331"/>
      <c r="F239" s="331"/>
      <c r="G239" s="331"/>
      <c r="H239" s="331"/>
      <c r="I239" s="331"/>
      <c r="J239" s="331"/>
      <c r="K239" s="331"/>
      <c r="L239" s="331"/>
      <c r="M239" s="331"/>
      <c r="N239" s="331"/>
      <c r="O239" s="331"/>
      <c r="P239" s="331"/>
      <c r="Q239" s="331"/>
      <c r="R239" s="331"/>
      <c r="S239" s="331"/>
      <c r="T239" s="331"/>
      <c r="U239" s="331"/>
      <c r="V239" s="331"/>
      <c r="W239" s="331"/>
      <c r="X239" s="331"/>
      <c r="Y239" s="331"/>
      <c r="Z239" s="33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ht="15.75" customHeight="1">
      <c r="A240" s="331"/>
      <c r="B240" s="331"/>
      <c r="C240" s="331"/>
      <c r="D240" s="331"/>
      <c r="E240" s="331"/>
      <c r="F240" s="331"/>
      <c r="G240" s="331"/>
      <c r="H240" s="331"/>
      <c r="I240" s="331"/>
      <c r="J240" s="331"/>
      <c r="K240" s="331"/>
      <c r="L240" s="331"/>
      <c r="M240" s="331"/>
      <c r="N240" s="331"/>
      <c r="O240" s="331"/>
      <c r="P240" s="331"/>
      <c r="Q240" s="331"/>
      <c r="R240" s="331"/>
      <c r="S240" s="331"/>
      <c r="T240" s="331"/>
      <c r="U240" s="331"/>
      <c r="V240" s="331"/>
      <c r="W240" s="331"/>
      <c r="X240" s="331"/>
      <c r="Y240" s="331"/>
      <c r="Z240" s="33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ht="15.75" customHeight="1">
      <c r="A241" s="331"/>
      <c r="B241" s="331"/>
      <c r="C241" s="331"/>
      <c r="D241" s="331"/>
      <c r="E241" s="331"/>
      <c r="F241" s="331"/>
      <c r="G241" s="331"/>
      <c r="H241" s="331"/>
      <c r="I241" s="331"/>
      <c r="J241" s="331"/>
      <c r="K241" s="331"/>
      <c r="L241" s="331"/>
      <c r="M241" s="331"/>
      <c r="N241" s="331"/>
      <c r="O241" s="331"/>
      <c r="P241" s="331"/>
      <c r="Q241" s="331"/>
      <c r="R241" s="331"/>
      <c r="S241" s="331"/>
      <c r="T241" s="331"/>
      <c r="U241" s="331"/>
      <c r="V241" s="331"/>
      <c r="W241" s="331"/>
      <c r="X241" s="331"/>
      <c r="Y241" s="331"/>
      <c r="Z241" s="33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ht="15.75" customHeight="1">
      <c r="A242" s="331"/>
      <c r="B242" s="331"/>
      <c r="C242" s="331"/>
      <c r="D242" s="331"/>
      <c r="E242" s="331"/>
      <c r="F242" s="331"/>
      <c r="G242" s="331"/>
      <c r="H242" s="331"/>
      <c r="I242" s="331"/>
      <c r="J242" s="331"/>
      <c r="K242" s="331"/>
      <c r="L242" s="331"/>
      <c r="M242" s="331"/>
      <c r="N242" s="331"/>
      <c r="O242" s="331"/>
      <c r="P242" s="331"/>
      <c r="Q242" s="331"/>
      <c r="R242" s="331"/>
      <c r="S242" s="331"/>
      <c r="T242" s="331"/>
      <c r="U242" s="331"/>
      <c r="V242" s="331"/>
      <c r="W242" s="331"/>
      <c r="X242" s="331"/>
      <c r="Y242" s="331"/>
      <c r="Z242" s="33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ht="15.75" customHeight="1">
      <c r="A243" s="331"/>
      <c r="B243" s="331"/>
      <c r="C243" s="331"/>
      <c r="D243" s="331"/>
      <c r="E243" s="331"/>
      <c r="F243" s="331"/>
      <c r="G243" s="331"/>
      <c r="H243" s="331"/>
      <c r="I243" s="331"/>
      <c r="J243" s="331"/>
      <c r="K243" s="331"/>
      <c r="L243" s="331"/>
      <c r="M243" s="331"/>
      <c r="N243" s="331"/>
      <c r="O243" s="331"/>
      <c r="P243" s="331"/>
      <c r="Q243" s="331"/>
      <c r="R243" s="331"/>
      <c r="S243" s="331"/>
      <c r="T243" s="331"/>
      <c r="U243" s="331"/>
      <c r="V243" s="331"/>
      <c r="W243" s="331"/>
      <c r="X243" s="331"/>
      <c r="Y243" s="331"/>
      <c r="Z243" s="33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ht="15.75" customHeight="1">
      <c r="A244" s="331"/>
      <c r="B244" s="331"/>
      <c r="C244" s="331"/>
      <c r="D244" s="331"/>
      <c r="E244" s="331"/>
      <c r="F244" s="331"/>
      <c r="G244" s="331"/>
      <c r="H244" s="331"/>
      <c r="I244" s="331"/>
      <c r="J244" s="331"/>
      <c r="K244" s="331"/>
      <c r="L244" s="331"/>
      <c r="M244" s="331"/>
      <c r="N244" s="331"/>
      <c r="O244" s="331"/>
      <c r="P244" s="331"/>
      <c r="Q244" s="331"/>
      <c r="R244" s="331"/>
      <c r="S244" s="331"/>
      <c r="T244" s="331"/>
      <c r="U244" s="331"/>
      <c r="V244" s="331"/>
      <c r="W244" s="331"/>
      <c r="X244" s="331"/>
      <c r="Y244" s="331"/>
      <c r="Z244" s="33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ht="15.75" customHeight="1">
      <c r="A245" s="331"/>
      <c r="B245" s="331"/>
      <c r="C245" s="331"/>
      <c r="D245" s="331"/>
      <c r="E245" s="331"/>
      <c r="F245" s="331"/>
      <c r="G245" s="331"/>
      <c r="H245" s="331"/>
      <c r="I245" s="331"/>
      <c r="J245" s="331"/>
      <c r="K245" s="331"/>
      <c r="L245" s="331"/>
      <c r="M245" s="331"/>
      <c r="N245" s="331"/>
      <c r="O245" s="331"/>
      <c r="P245" s="331"/>
      <c r="Q245" s="331"/>
      <c r="R245" s="331"/>
      <c r="S245" s="331"/>
      <c r="T245" s="331"/>
      <c r="U245" s="331"/>
      <c r="V245" s="331"/>
      <c r="W245" s="331"/>
      <c r="X245" s="331"/>
      <c r="Y245" s="331"/>
      <c r="Z245" s="33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ht="15.75" customHeight="1">
      <c r="A246" s="331"/>
      <c r="B246" s="331"/>
      <c r="C246" s="331"/>
      <c r="D246" s="331"/>
      <c r="E246" s="331"/>
      <c r="F246" s="331"/>
      <c r="G246" s="331"/>
      <c r="H246" s="331"/>
      <c r="I246" s="331"/>
      <c r="J246" s="331"/>
      <c r="K246" s="331"/>
      <c r="L246" s="331"/>
      <c r="M246" s="331"/>
      <c r="N246" s="331"/>
      <c r="O246" s="331"/>
      <c r="P246" s="331"/>
      <c r="Q246" s="331"/>
      <c r="R246" s="331"/>
      <c r="S246" s="331"/>
      <c r="T246" s="331"/>
      <c r="U246" s="331"/>
      <c r="V246" s="331"/>
      <c r="W246" s="331"/>
      <c r="X246" s="331"/>
      <c r="Y246" s="331"/>
      <c r="Z246" s="33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ht="15.75" customHeight="1">
      <c r="A247" s="331"/>
      <c r="B247" s="331"/>
      <c r="C247" s="331"/>
      <c r="D247" s="331"/>
      <c r="E247" s="331"/>
      <c r="F247" s="331"/>
      <c r="G247" s="331"/>
      <c r="H247" s="331"/>
      <c r="I247" s="331"/>
      <c r="J247" s="331"/>
      <c r="K247" s="331"/>
      <c r="L247" s="331"/>
      <c r="M247" s="331"/>
      <c r="N247" s="331"/>
      <c r="O247" s="331"/>
      <c r="P247" s="331"/>
      <c r="Q247" s="331"/>
      <c r="R247" s="331"/>
      <c r="S247" s="331"/>
      <c r="T247" s="331"/>
      <c r="U247" s="331"/>
      <c r="V247" s="331"/>
      <c r="W247" s="331"/>
      <c r="X247" s="331"/>
      <c r="Y247" s="331"/>
      <c r="Z247" s="33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ht="15.75" customHeight="1">
      <c r="A248" s="331"/>
      <c r="B248" s="331"/>
      <c r="C248" s="331"/>
      <c r="D248" s="331"/>
      <c r="E248" s="331"/>
      <c r="F248" s="331"/>
      <c r="G248" s="331"/>
      <c r="H248" s="331"/>
      <c r="I248" s="331"/>
      <c r="J248" s="331"/>
      <c r="K248" s="331"/>
      <c r="L248" s="331"/>
      <c r="M248" s="331"/>
      <c r="N248" s="331"/>
      <c r="O248" s="331"/>
      <c r="P248" s="331"/>
      <c r="Q248" s="331"/>
      <c r="R248" s="331"/>
      <c r="S248" s="331"/>
      <c r="T248" s="331"/>
      <c r="U248" s="331"/>
      <c r="V248" s="331"/>
      <c r="W248" s="331"/>
      <c r="X248" s="331"/>
      <c r="Y248" s="331"/>
      <c r="Z248" s="33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ht="15.75" customHeight="1">
      <c r="A249" s="331"/>
      <c r="B249" s="331"/>
      <c r="C249" s="331"/>
      <c r="D249" s="331"/>
      <c r="E249" s="331"/>
      <c r="F249" s="331"/>
      <c r="G249" s="331"/>
      <c r="H249" s="331"/>
      <c r="I249" s="331"/>
      <c r="J249" s="331"/>
      <c r="K249" s="331"/>
      <c r="L249" s="331"/>
      <c r="M249" s="331"/>
      <c r="N249" s="331"/>
      <c r="O249" s="331"/>
      <c r="P249" s="331"/>
      <c r="Q249" s="331"/>
      <c r="R249" s="331"/>
      <c r="S249" s="331"/>
      <c r="T249" s="331"/>
      <c r="U249" s="331"/>
      <c r="V249" s="331"/>
      <c r="W249" s="331"/>
      <c r="X249" s="331"/>
      <c r="Y249" s="331"/>
      <c r="Z249" s="33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 ht="15.75" customHeight="1">
      <c r="A250" s="331"/>
      <c r="B250" s="331"/>
      <c r="C250" s="331"/>
      <c r="D250" s="331"/>
      <c r="E250" s="331"/>
      <c r="F250" s="331"/>
      <c r="G250" s="331"/>
      <c r="H250" s="331"/>
      <c r="I250" s="331"/>
      <c r="J250" s="331"/>
      <c r="K250" s="331"/>
      <c r="L250" s="331"/>
      <c r="M250" s="331"/>
      <c r="N250" s="331"/>
      <c r="O250" s="331"/>
      <c r="P250" s="331"/>
      <c r="Q250" s="331"/>
      <c r="R250" s="331"/>
      <c r="S250" s="331"/>
      <c r="T250" s="331"/>
      <c r="U250" s="331"/>
      <c r="V250" s="331"/>
      <c r="W250" s="331"/>
      <c r="X250" s="331"/>
      <c r="Y250" s="331"/>
      <c r="Z250" s="33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 ht="15.75" customHeight="1">
      <c r="A251" s="331"/>
      <c r="B251" s="331"/>
      <c r="C251" s="331"/>
      <c r="D251" s="331"/>
      <c r="E251" s="331"/>
      <c r="F251" s="331"/>
      <c r="G251" s="331"/>
      <c r="H251" s="331"/>
      <c r="I251" s="331"/>
      <c r="J251" s="331"/>
      <c r="K251" s="331"/>
      <c r="L251" s="331"/>
      <c r="M251" s="331"/>
      <c r="N251" s="331"/>
      <c r="O251" s="331"/>
      <c r="P251" s="331"/>
      <c r="Q251" s="331"/>
      <c r="R251" s="331"/>
      <c r="S251" s="331"/>
      <c r="T251" s="331"/>
      <c r="U251" s="331"/>
      <c r="V251" s="331"/>
      <c r="W251" s="331"/>
      <c r="X251" s="331"/>
      <c r="Y251" s="331"/>
      <c r="Z251" s="33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ht="15.75" customHeight="1">
      <c r="A252" s="331"/>
      <c r="B252" s="331"/>
      <c r="C252" s="331"/>
      <c r="D252" s="331"/>
      <c r="E252" s="331"/>
      <c r="F252" s="331"/>
      <c r="G252" s="331"/>
      <c r="H252" s="331"/>
      <c r="I252" s="331"/>
      <c r="J252" s="331"/>
      <c r="K252" s="331"/>
      <c r="L252" s="331"/>
      <c r="M252" s="331"/>
      <c r="N252" s="331"/>
      <c r="O252" s="331"/>
      <c r="P252" s="331"/>
      <c r="Q252" s="331"/>
      <c r="R252" s="331"/>
      <c r="S252" s="331"/>
      <c r="T252" s="331"/>
      <c r="U252" s="331"/>
      <c r="V252" s="331"/>
      <c r="W252" s="331"/>
      <c r="X252" s="331"/>
      <c r="Y252" s="331"/>
      <c r="Z252" s="33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ht="15.75" customHeight="1">
      <c r="A253" s="331"/>
      <c r="B253" s="331"/>
      <c r="C253" s="331"/>
      <c r="D253" s="331"/>
      <c r="E253" s="331"/>
      <c r="F253" s="331"/>
      <c r="G253" s="331"/>
      <c r="H253" s="331"/>
      <c r="I253" s="331"/>
      <c r="J253" s="331"/>
      <c r="K253" s="331"/>
      <c r="L253" s="331"/>
      <c r="M253" s="331"/>
      <c r="N253" s="331"/>
      <c r="O253" s="331"/>
      <c r="P253" s="331"/>
      <c r="Q253" s="331"/>
      <c r="R253" s="331"/>
      <c r="S253" s="331"/>
      <c r="T253" s="331"/>
      <c r="U253" s="331"/>
      <c r="V253" s="331"/>
      <c r="W253" s="331"/>
      <c r="X253" s="331"/>
      <c r="Y253" s="331"/>
      <c r="Z253" s="33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ht="15.75" customHeight="1">
      <c r="A254" s="331"/>
      <c r="B254" s="331"/>
      <c r="C254" s="331"/>
      <c r="D254" s="331"/>
      <c r="E254" s="331"/>
      <c r="F254" s="331"/>
      <c r="G254" s="331"/>
      <c r="H254" s="331"/>
      <c r="I254" s="331"/>
      <c r="J254" s="331"/>
      <c r="K254" s="331"/>
      <c r="L254" s="331"/>
      <c r="M254" s="331"/>
      <c r="N254" s="331"/>
      <c r="O254" s="331"/>
      <c r="P254" s="331"/>
      <c r="Q254" s="331"/>
      <c r="R254" s="331"/>
      <c r="S254" s="331"/>
      <c r="T254" s="331"/>
      <c r="U254" s="331"/>
      <c r="V254" s="331"/>
      <c r="W254" s="331"/>
      <c r="X254" s="331"/>
      <c r="Y254" s="331"/>
      <c r="Z254" s="33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ht="15.75" customHeight="1">
      <c r="A255" s="331"/>
      <c r="B255" s="331"/>
      <c r="C255" s="331"/>
      <c r="D255" s="331"/>
      <c r="E255" s="331"/>
      <c r="F255" s="331"/>
      <c r="G255" s="331"/>
      <c r="H255" s="331"/>
      <c r="I255" s="331"/>
      <c r="J255" s="331"/>
      <c r="K255" s="331"/>
      <c r="L255" s="331"/>
      <c r="M255" s="331"/>
      <c r="N255" s="331"/>
      <c r="O255" s="331"/>
      <c r="P255" s="331"/>
      <c r="Q255" s="331"/>
      <c r="R255" s="331"/>
      <c r="S255" s="331"/>
      <c r="T255" s="331"/>
      <c r="U255" s="331"/>
      <c r="V255" s="331"/>
      <c r="W255" s="331"/>
      <c r="X255" s="331"/>
      <c r="Y255" s="331"/>
      <c r="Z255" s="33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ht="15.75" customHeight="1">
      <c r="A256" s="331"/>
      <c r="B256" s="331"/>
      <c r="C256" s="331"/>
      <c r="D256" s="331"/>
      <c r="E256" s="331"/>
      <c r="F256" s="331"/>
      <c r="G256" s="331"/>
      <c r="H256" s="331"/>
      <c r="I256" s="331"/>
      <c r="J256" s="331"/>
      <c r="K256" s="331"/>
      <c r="L256" s="331"/>
      <c r="M256" s="331"/>
      <c r="N256" s="331"/>
      <c r="O256" s="331"/>
      <c r="P256" s="331"/>
      <c r="Q256" s="331"/>
      <c r="R256" s="331"/>
      <c r="S256" s="331"/>
      <c r="T256" s="331"/>
      <c r="U256" s="331"/>
      <c r="V256" s="331"/>
      <c r="W256" s="331"/>
      <c r="X256" s="331"/>
      <c r="Y256" s="331"/>
      <c r="Z256" s="33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ht="15.75" customHeight="1">
      <c r="A257" s="331"/>
      <c r="B257" s="331"/>
      <c r="C257" s="331"/>
      <c r="D257" s="331"/>
      <c r="E257" s="331"/>
      <c r="F257" s="331"/>
      <c r="G257" s="331"/>
      <c r="H257" s="331"/>
      <c r="I257" s="331"/>
      <c r="J257" s="331"/>
      <c r="K257" s="331"/>
      <c r="L257" s="331"/>
      <c r="M257" s="331"/>
      <c r="N257" s="331"/>
      <c r="O257" s="331"/>
      <c r="P257" s="331"/>
      <c r="Q257" s="331"/>
      <c r="R257" s="331"/>
      <c r="S257" s="331"/>
      <c r="T257" s="331"/>
      <c r="U257" s="331"/>
      <c r="V257" s="331"/>
      <c r="W257" s="331"/>
      <c r="X257" s="331"/>
      <c r="Y257" s="331"/>
      <c r="Z257" s="33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 ht="15.75" customHeight="1">
      <c r="A258" s="331"/>
      <c r="B258" s="331"/>
      <c r="C258" s="331"/>
      <c r="D258" s="331"/>
      <c r="E258" s="331"/>
      <c r="F258" s="331"/>
      <c r="G258" s="331"/>
      <c r="H258" s="331"/>
      <c r="I258" s="331"/>
      <c r="J258" s="331"/>
      <c r="K258" s="331"/>
      <c r="L258" s="331"/>
      <c r="M258" s="331"/>
      <c r="N258" s="331"/>
      <c r="O258" s="331"/>
      <c r="P258" s="331"/>
      <c r="Q258" s="331"/>
      <c r="R258" s="331"/>
      <c r="S258" s="331"/>
      <c r="T258" s="331"/>
      <c r="U258" s="331"/>
      <c r="V258" s="331"/>
      <c r="W258" s="331"/>
      <c r="X258" s="331"/>
      <c r="Y258" s="331"/>
      <c r="Z258" s="33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 ht="15.75" customHeight="1">
      <c r="A259" s="331"/>
      <c r="B259" s="331"/>
      <c r="C259" s="331"/>
      <c r="D259" s="331"/>
      <c r="E259" s="331"/>
      <c r="F259" s="331"/>
      <c r="G259" s="331"/>
      <c r="H259" s="331"/>
      <c r="I259" s="331"/>
      <c r="J259" s="331"/>
      <c r="K259" s="331"/>
      <c r="L259" s="331"/>
      <c r="M259" s="331"/>
      <c r="N259" s="331"/>
      <c r="O259" s="331"/>
      <c r="P259" s="331"/>
      <c r="Q259" s="331"/>
      <c r="R259" s="331"/>
      <c r="S259" s="331"/>
      <c r="T259" s="331"/>
      <c r="U259" s="331"/>
      <c r="V259" s="331"/>
      <c r="W259" s="331"/>
      <c r="X259" s="331"/>
      <c r="Y259" s="331"/>
      <c r="Z259" s="33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 ht="15.75" customHeight="1">
      <c r="A260" s="331"/>
      <c r="B260" s="331"/>
      <c r="C260" s="331"/>
      <c r="D260" s="331"/>
      <c r="E260" s="331"/>
      <c r="F260" s="331"/>
      <c r="G260" s="331"/>
      <c r="H260" s="331"/>
      <c r="I260" s="331"/>
      <c r="J260" s="331"/>
      <c r="K260" s="331"/>
      <c r="L260" s="331"/>
      <c r="M260" s="331"/>
      <c r="N260" s="331"/>
      <c r="O260" s="331"/>
      <c r="P260" s="331"/>
      <c r="Q260" s="331"/>
      <c r="R260" s="331"/>
      <c r="S260" s="331"/>
      <c r="T260" s="331"/>
      <c r="U260" s="331"/>
      <c r="V260" s="331"/>
      <c r="W260" s="331"/>
      <c r="X260" s="331"/>
      <c r="Y260" s="331"/>
      <c r="Z260" s="33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 ht="15.75" customHeight="1">
      <c r="A261" s="331"/>
      <c r="B261" s="331"/>
      <c r="C261" s="331"/>
      <c r="D261" s="331"/>
      <c r="E261" s="331"/>
      <c r="F261" s="331"/>
      <c r="G261" s="331"/>
      <c r="H261" s="331"/>
      <c r="I261" s="331"/>
      <c r="J261" s="331"/>
      <c r="K261" s="331"/>
      <c r="L261" s="331"/>
      <c r="M261" s="331"/>
      <c r="N261" s="331"/>
      <c r="O261" s="331"/>
      <c r="P261" s="331"/>
      <c r="Q261" s="331"/>
      <c r="R261" s="331"/>
      <c r="S261" s="331"/>
      <c r="T261" s="331"/>
      <c r="U261" s="331"/>
      <c r="V261" s="331"/>
      <c r="W261" s="331"/>
      <c r="X261" s="331"/>
      <c r="Y261" s="331"/>
      <c r="Z261" s="33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 ht="15.75" customHeight="1">
      <c r="A262" s="331"/>
      <c r="B262" s="331"/>
      <c r="C262" s="331"/>
      <c r="D262" s="331"/>
      <c r="E262" s="331"/>
      <c r="F262" s="331"/>
      <c r="G262" s="331"/>
      <c r="H262" s="331"/>
      <c r="I262" s="331"/>
      <c r="J262" s="331"/>
      <c r="K262" s="331"/>
      <c r="L262" s="331"/>
      <c r="M262" s="331"/>
      <c r="N262" s="331"/>
      <c r="O262" s="331"/>
      <c r="P262" s="331"/>
      <c r="Q262" s="331"/>
      <c r="R262" s="331"/>
      <c r="S262" s="331"/>
      <c r="T262" s="331"/>
      <c r="U262" s="331"/>
      <c r="V262" s="331"/>
      <c r="W262" s="331"/>
      <c r="X262" s="331"/>
      <c r="Y262" s="331"/>
      <c r="Z262" s="33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 ht="15.75" customHeight="1">
      <c r="A263" s="331"/>
      <c r="B263" s="331"/>
      <c r="C263" s="331"/>
      <c r="D263" s="331"/>
      <c r="E263" s="331"/>
      <c r="F263" s="331"/>
      <c r="G263" s="331"/>
      <c r="H263" s="331"/>
      <c r="I263" s="331"/>
      <c r="J263" s="331"/>
      <c r="K263" s="331"/>
      <c r="L263" s="331"/>
      <c r="M263" s="331"/>
      <c r="N263" s="331"/>
      <c r="O263" s="331"/>
      <c r="P263" s="331"/>
      <c r="Q263" s="331"/>
      <c r="R263" s="331"/>
      <c r="S263" s="331"/>
      <c r="T263" s="331"/>
      <c r="U263" s="331"/>
      <c r="V263" s="331"/>
      <c r="W263" s="331"/>
      <c r="X263" s="331"/>
      <c r="Y263" s="331"/>
      <c r="Z263" s="33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 ht="15.75" customHeight="1">
      <c r="A264" s="331"/>
      <c r="B264" s="331"/>
      <c r="C264" s="331"/>
      <c r="D264" s="331"/>
      <c r="E264" s="331"/>
      <c r="F264" s="331"/>
      <c r="G264" s="331"/>
      <c r="H264" s="331"/>
      <c r="I264" s="331"/>
      <c r="J264" s="331"/>
      <c r="K264" s="331"/>
      <c r="L264" s="331"/>
      <c r="M264" s="331"/>
      <c r="N264" s="331"/>
      <c r="O264" s="331"/>
      <c r="P264" s="331"/>
      <c r="Q264" s="331"/>
      <c r="R264" s="331"/>
      <c r="S264" s="331"/>
      <c r="T264" s="331"/>
      <c r="U264" s="331"/>
      <c r="V264" s="331"/>
      <c r="W264" s="331"/>
      <c r="X264" s="331"/>
      <c r="Y264" s="331"/>
      <c r="Z264" s="33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 ht="15.75" customHeight="1">
      <c r="A265" s="331"/>
      <c r="B265" s="331"/>
      <c r="C265" s="331"/>
      <c r="D265" s="331"/>
      <c r="E265" s="331"/>
      <c r="F265" s="331"/>
      <c r="G265" s="331"/>
      <c r="H265" s="331"/>
      <c r="I265" s="331"/>
      <c r="J265" s="331"/>
      <c r="K265" s="331"/>
      <c r="L265" s="331"/>
      <c r="M265" s="331"/>
      <c r="N265" s="331"/>
      <c r="O265" s="331"/>
      <c r="P265" s="331"/>
      <c r="Q265" s="331"/>
      <c r="R265" s="331"/>
      <c r="S265" s="331"/>
      <c r="T265" s="331"/>
      <c r="U265" s="331"/>
      <c r="V265" s="331"/>
      <c r="W265" s="331"/>
      <c r="X265" s="331"/>
      <c r="Y265" s="331"/>
      <c r="Z265" s="33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 ht="15.75" customHeight="1">
      <c r="A266" s="331"/>
      <c r="B266" s="331"/>
      <c r="C266" s="331"/>
      <c r="D266" s="331"/>
      <c r="E266" s="331"/>
      <c r="F266" s="331"/>
      <c r="G266" s="331"/>
      <c r="H266" s="331"/>
      <c r="I266" s="331"/>
      <c r="J266" s="331"/>
      <c r="K266" s="331"/>
      <c r="L266" s="331"/>
      <c r="M266" s="331"/>
      <c r="N266" s="331"/>
      <c r="O266" s="331"/>
      <c r="P266" s="331"/>
      <c r="Q266" s="331"/>
      <c r="R266" s="331"/>
      <c r="S266" s="331"/>
      <c r="T266" s="331"/>
      <c r="U266" s="331"/>
      <c r="V266" s="331"/>
      <c r="W266" s="331"/>
      <c r="X266" s="331"/>
      <c r="Y266" s="331"/>
      <c r="Z266" s="33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 ht="15.75" customHeight="1">
      <c r="A267" s="331"/>
      <c r="B267" s="331"/>
      <c r="C267" s="331"/>
      <c r="D267" s="331"/>
      <c r="E267" s="331"/>
      <c r="F267" s="331"/>
      <c r="G267" s="331"/>
      <c r="H267" s="331"/>
      <c r="I267" s="331"/>
      <c r="J267" s="331"/>
      <c r="K267" s="331"/>
      <c r="L267" s="331"/>
      <c r="M267" s="331"/>
      <c r="N267" s="331"/>
      <c r="O267" s="331"/>
      <c r="P267" s="331"/>
      <c r="Q267" s="331"/>
      <c r="R267" s="331"/>
      <c r="S267" s="331"/>
      <c r="T267" s="331"/>
      <c r="U267" s="331"/>
      <c r="V267" s="331"/>
      <c r="W267" s="331"/>
      <c r="X267" s="331"/>
      <c r="Y267" s="331"/>
      <c r="Z267" s="33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 ht="15.75" customHeight="1">
      <c r="A268" s="331"/>
      <c r="B268" s="331"/>
      <c r="C268" s="331"/>
      <c r="D268" s="331"/>
      <c r="E268" s="331"/>
      <c r="F268" s="331"/>
      <c r="G268" s="331"/>
      <c r="H268" s="331"/>
      <c r="I268" s="331"/>
      <c r="J268" s="331"/>
      <c r="K268" s="331"/>
      <c r="L268" s="331"/>
      <c r="M268" s="331"/>
      <c r="N268" s="331"/>
      <c r="O268" s="331"/>
      <c r="P268" s="331"/>
      <c r="Q268" s="331"/>
      <c r="R268" s="331"/>
      <c r="S268" s="331"/>
      <c r="T268" s="331"/>
      <c r="U268" s="331"/>
      <c r="V268" s="331"/>
      <c r="W268" s="331"/>
      <c r="X268" s="331"/>
      <c r="Y268" s="331"/>
      <c r="Z268" s="33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 ht="15.75" customHeight="1">
      <c r="A269" s="331"/>
      <c r="B269" s="331"/>
      <c r="C269" s="331"/>
      <c r="D269" s="331"/>
      <c r="E269" s="331"/>
      <c r="F269" s="331"/>
      <c r="G269" s="331"/>
      <c r="H269" s="331"/>
      <c r="I269" s="331"/>
      <c r="J269" s="331"/>
      <c r="K269" s="331"/>
      <c r="L269" s="331"/>
      <c r="M269" s="331"/>
      <c r="N269" s="331"/>
      <c r="O269" s="331"/>
      <c r="P269" s="331"/>
      <c r="Q269" s="331"/>
      <c r="R269" s="331"/>
      <c r="S269" s="331"/>
      <c r="T269" s="331"/>
      <c r="U269" s="331"/>
      <c r="V269" s="331"/>
      <c r="W269" s="331"/>
      <c r="X269" s="331"/>
      <c r="Y269" s="331"/>
      <c r="Z269" s="33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ht="15.75" customHeight="1">
      <c r="A270" s="331"/>
      <c r="B270" s="331"/>
      <c r="C270" s="331"/>
      <c r="D270" s="331"/>
      <c r="E270" s="331"/>
      <c r="F270" s="331"/>
      <c r="G270" s="331"/>
      <c r="H270" s="331"/>
      <c r="I270" s="331"/>
      <c r="J270" s="331"/>
      <c r="K270" s="331"/>
      <c r="L270" s="331"/>
      <c r="M270" s="331"/>
      <c r="N270" s="331"/>
      <c r="O270" s="331"/>
      <c r="P270" s="331"/>
      <c r="Q270" s="331"/>
      <c r="R270" s="331"/>
      <c r="S270" s="331"/>
      <c r="T270" s="331"/>
      <c r="U270" s="331"/>
      <c r="V270" s="331"/>
      <c r="W270" s="331"/>
      <c r="X270" s="331"/>
      <c r="Y270" s="331"/>
      <c r="Z270" s="33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ht="15.75" customHeight="1">
      <c r="A271" s="331"/>
      <c r="B271" s="331"/>
      <c r="C271" s="331"/>
      <c r="D271" s="331"/>
      <c r="E271" s="331"/>
      <c r="F271" s="331"/>
      <c r="G271" s="331"/>
      <c r="H271" s="331"/>
      <c r="I271" s="331"/>
      <c r="J271" s="331"/>
      <c r="K271" s="331"/>
      <c r="L271" s="331"/>
      <c r="M271" s="331"/>
      <c r="N271" s="331"/>
      <c r="O271" s="331"/>
      <c r="P271" s="331"/>
      <c r="Q271" s="331"/>
      <c r="R271" s="331"/>
      <c r="S271" s="331"/>
      <c r="T271" s="331"/>
      <c r="U271" s="331"/>
      <c r="V271" s="331"/>
      <c r="W271" s="331"/>
      <c r="X271" s="331"/>
      <c r="Y271" s="331"/>
      <c r="Z271" s="33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6" ht="15.75" customHeight="1">
      <c r="A272" s="331"/>
      <c r="B272" s="331"/>
      <c r="C272" s="331"/>
      <c r="D272" s="331"/>
      <c r="E272" s="331"/>
      <c r="F272" s="331"/>
      <c r="G272" s="331"/>
      <c r="H272" s="331"/>
      <c r="I272" s="331"/>
      <c r="J272" s="331"/>
      <c r="K272" s="331"/>
      <c r="L272" s="331"/>
      <c r="M272" s="331"/>
      <c r="N272" s="331"/>
      <c r="O272" s="331"/>
      <c r="P272" s="331"/>
      <c r="Q272" s="331"/>
      <c r="R272" s="331"/>
      <c r="S272" s="331"/>
      <c r="T272" s="331"/>
      <c r="U272" s="331"/>
      <c r="V272" s="331"/>
      <c r="W272" s="331"/>
      <c r="X272" s="331"/>
      <c r="Y272" s="331"/>
      <c r="Z272" s="33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1:46" ht="15.75" customHeight="1">
      <c r="A273" s="331"/>
      <c r="B273" s="331"/>
      <c r="C273" s="331"/>
      <c r="D273" s="331"/>
      <c r="E273" s="331"/>
      <c r="F273" s="331"/>
      <c r="G273" s="331"/>
      <c r="H273" s="331"/>
      <c r="I273" s="331"/>
      <c r="J273" s="331"/>
      <c r="K273" s="331"/>
      <c r="L273" s="331"/>
      <c r="M273" s="331"/>
      <c r="N273" s="331"/>
      <c r="O273" s="331"/>
      <c r="P273" s="331"/>
      <c r="Q273" s="331"/>
      <c r="R273" s="331"/>
      <c r="S273" s="331"/>
      <c r="T273" s="331"/>
      <c r="U273" s="331"/>
      <c r="V273" s="331"/>
      <c r="W273" s="331"/>
      <c r="X273" s="331"/>
      <c r="Y273" s="331"/>
      <c r="Z273" s="33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1:46" ht="15.75" customHeight="1">
      <c r="A274" s="331"/>
      <c r="B274" s="331"/>
      <c r="C274" s="331"/>
      <c r="D274" s="331"/>
      <c r="E274" s="331"/>
      <c r="F274" s="331"/>
      <c r="G274" s="331"/>
      <c r="H274" s="331"/>
      <c r="I274" s="331"/>
      <c r="J274" s="331"/>
      <c r="K274" s="331"/>
      <c r="L274" s="331"/>
      <c r="M274" s="331"/>
      <c r="N274" s="331"/>
      <c r="O274" s="331"/>
      <c r="P274" s="331"/>
      <c r="Q274" s="331"/>
      <c r="R274" s="331"/>
      <c r="S274" s="331"/>
      <c r="T274" s="331"/>
      <c r="U274" s="331"/>
      <c r="V274" s="331"/>
      <c r="W274" s="331"/>
      <c r="X274" s="331"/>
      <c r="Y274" s="331"/>
      <c r="Z274" s="33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1:46" ht="15.75" customHeight="1">
      <c r="A275" s="331"/>
      <c r="B275" s="331"/>
      <c r="C275" s="331"/>
      <c r="D275" s="331"/>
      <c r="E275" s="331"/>
      <c r="F275" s="331"/>
      <c r="G275" s="331"/>
      <c r="H275" s="331"/>
      <c r="I275" s="331"/>
      <c r="J275" s="331"/>
      <c r="K275" s="331"/>
      <c r="L275" s="331"/>
      <c r="M275" s="331"/>
      <c r="N275" s="331"/>
      <c r="O275" s="331"/>
      <c r="P275" s="331"/>
      <c r="Q275" s="331"/>
      <c r="R275" s="331"/>
      <c r="S275" s="331"/>
      <c r="T275" s="331"/>
      <c r="U275" s="331"/>
      <c r="V275" s="331"/>
      <c r="W275" s="331"/>
      <c r="X275" s="331"/>
      <c r="Y275" s="331"/>
      <c r="Z275" s="33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1:46" ht="15.75" customHeight="1">
      <c r="A276" s="331"/>
      <c r="B276" s="331"/>
      <c r="C276" s="331"/>
      <c r="D276" s="331"/>
      <c r="E276" s="331"/>
      <c r="F276" s="331"/>
      <c r="G276" s="331"/>
      <c r="H276" s="331"/>
      <c r="I276" s="331"/>
      <c r="J276" s="331"/>
      <c r="K276" s="331"/>
      <c r="L276" s="331"/>
      <c r="M276" s="331"/>
      <c r="N276" s="331"/>
      <c r="O276" s="331"/>
      <c r="P276" s="331"/>
      <c r="Q276" s="331"/>
      <c r="R276" s="331"/>
      <c r="S276" s="331"/>
      <c r="T276" s="331"/>
      <c r="U276" s="331"/>
      <c r="V276" s="331"/>
      <c r="W276" s="331"/>
      <c r="X276" s="331"/>
      <c r="Y276" s="331"/>
      <c r="Z276" s="33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1:46" ht="15.75" customHeight="1">
      <c r="A277" s="331"/>
      <c r="B277" s="331"/>
      <c r="C277" s="331"/>
      <c r="D277" s="331"/>
      <c r="E277" s="331"/>
      <c r="F277" s="331"/>
      <c r="G277" s="331"/>
      <c r="H277" s="331"/>
      <c r="I277" s="331"/>
      <c r="J277" s="331"/>
      <c r="K277" s="331"/>
      <c r="L277" s="331"/>
      <c r="M277" s="331"/>
      <c r="N277" s="331"/>
      <c r="O277" s="331"/>
      <c r="P277" s="331"/>
      <c r="Q277" s="331"/>
      <c r="R277" s="331"/>
      <c r="S277" s="331"/>
      <c r="T277" s="331"/>
      <c r="U277" s="331"/>
      <c r="V277" s="331"/>
      <c r="W277" s="331"/>
      <c r="X277" s="331"/>
      <c r="Y277" s="331"/>
      <c r="Z277" s="33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1:46" ht="15.75" customHeight="1">
      <c r="A278" s="331"/>
      <c r="B278" s="331"/>
      <c r="C278" s="331"/>
      <c r="D278" s="331"/>
      <c r="E278" s="331"/>
      <c r="F278" s="331"/>
      <c r="G278" s="331"/>
      <c r="H278" s="331"/>
      <c r="I278" s="331"/>
      <c r="J278" s="331"/>
      <c r="K278" s="331"/>
      <c r="L278" s="331"/>
      <c r="M278" s="331"/>
      <c r="N278" s="331"/>
      <c r="O278" s="331"/>
      <c r="P278" s="331"/>
      <c r="Q278" s="331"/>
      <c r="R278" s="331"/>
      <c r="S278" s="331"/>
      <c r="T278" s="331"/>
      <c r="U278" s="331"/>
      <c r="V278" s="331"/>
      <c r="W278" s="331"/>
      <c r="X278" s="331"/>
      <c r="Y278" s="331"/>
      <c r="Z278" s="33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1:46" ht="15.75" customHeight="1">
      <c r="A279" s="331"/>
      <c r="B279" s="331"/>
      <c r="C279" s="331"/>
      <c r="D279" s="331"/>
      <c r="E279" s="331"/>
      <c r="F279" s="331"/>
      <c r="G279" s="331"/>
      <c r="H279" s="331"/>
      <c r="I279" s="331"/>
      <c r="J279" s="331"/>
      <c r="K279" s="331"/>
      <c r="L279" s="331"/>
      <c r="M279" s="331"/>
      <c r="N279" s="331"/>
      <c r="O279" s="331"/>
      <c r="P279" s="331"/>
      <c r="Q279" s="331"/>
      <c r="R279" s="331"/>
      <c r="S279" s="331"/>
      <c r="T279" s="331"/>
      <c r="U279" s="331"/>
      <c r="V279" s="331"/>
      <c r="W279" s="331"/>
      <c r="X279" s="331"/>
      <c r="Y279" s="331"/>
      <c r="Z279" s="33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1:46" ht="15.75" customHeight="1">
      <c r="A280" s="331"/>
      <c r="B280" s="331"/>
      <c r="C280" s="331"/>
      <c r="D280" s="331"/>
      <c r="E280" s="331"/>
      <c r="F280" s="331"/>
      <c r="G280" s="331"/>
      <c r="H280" s="331"/>
      <c r="I280" s="331"/>
      <c r="J280" s="331"/>
      <c r="K280" s="331"/>
      <c r="L280" s="331"/>
      <c r="M280" s="331"/>
      <c r="N280" s="331"/>
      <c r="O280" s="331"/>
      <c r="P280" s="331"/>
      <c r="Q280" s="331"/>
      <c r="R280" s="331"/>
      <c r="S280" s="331"/>
      <c r="T280" s="331"/>
      <c r="U280" s="331"/>
      <c r="V280" s="331"/>
      <c r="W280" s="331"/>
      <c r="X280" s="331"/>
      <c r="Y280" s="331"/>
      <c r="Z280" s="33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1:46" ht="15.75" customHeight="1">
      <c r="A281" s="331"/>
      <c r="B281" s="331"/>
      <c r="C281" s="331"/>
      <c r="D281" s="331"/>
      <c r="E281" s="331"/>
      <c r="F281" s="331"/>
      <c r="G281" s="331"/>
      <c r="H281" s="331"/>
      <c r="I281" s="331"/>
      <c r="J281" s="331"/>
      <c r="K281" s="331"/>
      <c r="L281" s="331"/>
      <c r="M281" s="331"/>
      <c r="N281" s="331"/>
      <c r="O281" s="331"/>
      <c r="P281" s="331"/>
      <c r="Q281" s="331"/>
      <c r="R281" s="331"/>
      <c r="S281" s="331"/>
      <c r="T281" s="331"/>
      <c r="U281" s="331"/>
      <c r="V281" s="331"/>
      <c r="W281" s="331"/>
      <c r="X281" s="331"/>
      <c r="Y281" s="331"/>
      <c r="Z281" s="33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1:46" ht="15.75" customHeight="1">
      <c r="A282" s="331"/>
      <c r="B282" s="331"/>
      <c r="C282" s="331"/>
      <c r="D282" s="331"/>
      <c r="E282" s="331"/>
      <c r="F282" s="331"/>
      <c r="G282" s="331"/>
      <c r="H282" s="331"/>
      <c r="I282" s="331"/>
      <c r="J282" s="331"/>
      <c r="K282" s="331"/>
      <c r="L282" s="331"/>
      <c r="M282" s="331"/>
      <c r="N282" s="331"/>
      <c r="O282" s="331"/>
      <c r="P282" s="331"/>
      <c r="Q282" s="331"/>
      <c r="R282" s="331"/>
      <c r="S282" s="331"/>
      <c r="T282" s="331"/>
      <c r="U282" s="331"/>
      <c r="V282" s="331"/>
      <c r="W282" s="331"/>
      <c r="X282" s="331"/>
      <c r="Y282" s="331"/>
      <c r="Z282" s="33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1:46" ht="15.75" customHeight="1">
      <c r="A283" s="331"/>
      <c r="B283" s="331"/>
      <c r="C283" s="331"/>
      <c r="D283" s="331"/>
      <c r="E283" s="331"/>
      <c r="F283" s="331"/>
      <c r="G283" s="331"/>
      <c r="H283" s="331"/>
      <c r="I283" s="331"/>
      <c r="J283" s="331"/>
      <c r="K283" s="331"/>
      <c r="L283" s="331"/>
      <c r="M283" s="331"/>
      <c r="N283" s="331"/>
      <c r="O283" s="331"/>
      <c r="P283" s="331"/>
      <c r="Q283" s="331"/>
      <c r="R283" s="331"/>
      <c r="S283" s="331"/>
      <c r="T283" s="331"/>
      <c r="U283" s="331"/>
      <c r="V283" s="331"/>
      <c r="W283" s="331"/>
      <c r="X283" s="331"/>
      <c r="Y283" s="331"/>
      <c r="Z283" s="33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1:46" ht="15.75" customHeight="1">
      <c r="A284" s="331"/>
      <c r="B284" s="331"/>
      <c r="C284" s="331"/>
      <c r="D284" s="331"/>
      <c r="E284" s="331"/>
      <c r="F284" s="331"/>
      <c r="G284" s="331"/>
      <c r="H284" s="331"/>
      <c r="I284" s="331"/>
      <c r="J284" s="331"/>
      <c r="K284" s="331"/>
      <c r="L284" s="331"/>
      <c r="M284" s="331"/>
      <c r="N284" s="331"/>
      <c r="O284" s="331"/>
      <c r="P284" s="331"/>
      <c r="Q284" s="331"/>
      <c r="R284" s="331"/>
      <c r="S284" s="331"/>
      <c r="T284" s="331"/>
      <c r="U284" s="331"/>
      <c r="V284" s="331"/>
      <c r="W284" s="331"/>
      <c r="X284" s="331"/>
      <c r="Y284" s="331"/>
      <c r="Z284" s="33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1:46" ht="15.75" customHeight="1">
      <c r="A285" s="331"/>
      <c r="B285" s="331"/>
      <c r="C285" s="331"/>
      <c r="D285" s="331"/>
      <c r="E285" s="331"/>
      <c r="F285" s="331"/>
      <c r="G285" s="331"/>
      <c r="H285" s="331"/>
      <c r="I285" s="331"/>
      <c r="J285" s="331"/>
      <c r="K285" s="331"/>
      <c r="L285" s="331"/>
      <c r="M285" s="331"/>
      <c r="N285" s="331"/>
      <c r="O285" s="331"/>
      <c r="P285" s="331"/>
      <c r="Q285" s="331"/>
      <c r="R285" s="331"/>
      <c r="S285" s="331"/>
      <c r="T285" s="331"/>
      <c r="U285" s="331"/>
      <c r="V285" s="331"/>
      <c r="W285" s="331"/>
      <c r="X285" s="331"/>
      <c r="Y285" s="331"/>
      <c r="Z285" s="33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1:46" ht="15.75" customHeight="1">
      <c r="A286" s="331"/>
      <c r="B286" s="331"/>
      <c r="C286" s="331"/>
      <c r="D286" s="331"/>
      <c r="E286" s="331"/>
      <c r="F286" s="331"/>
      <c r="G286" s="331"/>
      <c r="H286" s="331"/>
      <c r="I286" s="331"/>
      <c r="J286" s="331"/>
      <c r="K286" s="331"/>
      <c r="L286" s="331"/>
      <c r="M286" s="331"/>
      <c r="N286" s="331"/>
      <c r="O286" s="331"/>
      <c r="P286" s="331"/>
      <c r="Q286" s="331"/>
      <c r="R286" s="331"/>
      <c r="S286" s="331"/>
      <c r="T286" s="331"/>
      <c r="U286" s="331"/>
      <c r="V286" s="331"/>
      <c r="W286" s="331"/>
      <c r="X286" s="331"/>
      <c r="Y286" s="331"/>
      <c r="Z286" s="33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1:46" ht="15.75" customHeight="1">
      <c r="A287" s="331"/>
      <c r="B287" s="331"/>
      <c r="C287" s="331"/>
      <c r="D287" s="331"/>
      <c r="E287" s="331"/>
      <c r="F287" s="331"/>
      <c r="G287" s="331"/>
      <c r="H287" s="331"/>
      <c r="I287" s="331"/>
      <c r="J287" s="331"/>
      <c r="K287" s="331"/>
      <c r="L287" s="331"/>
      <c r="M287" s="331"/>
      <c r="N287" s="331"/>
      <c r="O287" s="331"/>
      <c r="P287" s="331"/>
      <c r="Q287" s="331"/>
      <c r="R287" s="331"/>
      <c r="S287" s="331"/>
      <c r="T287" s="331"/>
      <c r="U287" s="331"/>
      <c r="V287" s="331"/>
      <c r="W287" s="331"/>
      <c r="X287" s="331"/>
      <c r="Y287" s="331"/>
      <c r="Z287" s="33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1:46" ht="15.75" customHeight="1">
      <c r="A288" s="331"/>
      <c r="B288" s="331"/>
      <c r="C288" s="331"/>
      <c r="D288" s="331"/>
      <c r="E288" s="331"/>
      <c r="F288" s="331"/>
      <c r="G288" s="331"/>
      <c r="H288" s="331"/>
      <c r="I288" s="331"/>
      <c r="J288" s="331"/>
      <c r="K288" s="331"/>
      <c r="L288" s="331"/>
      <c r="M288" s="331"/>
      <c r="N288" s="331"/>
      <c r="O288" s="331"/>
      <c r="P288" s="331"/>
      <c r="Q288" s="331"/>
      <c r="R288" s="331"/>
      <c r="S288" s="331"/>
      <c r="T288" s="331"/>
      <c r="U288" s="331"/>
      <c r="V288" s="331"/>
      <c r="W288" s="331"/>
      <c r="X288" s="331"/>
      <c r="Y288" s="331"/>
      <c r="Z288" s="33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1:46" ht="15.75" customHeight="1">
      <c r="A289" s="331"/>
      <c r="B289" s="331"/>
      <c r="C289" s="331"/>
      <c r="D289" s="331"/>
      <c r="E289" s="331"/>
      <c r="F289" s="331"/>
      <c r="G289" s="331"/>
      <c r="H289" s="331"/>
      <c r="I289" s="331"/>
      <c r="J289" s="331"/>
      <c r="K289" s="331"/>
      <c r="L289" s="331"/>
      <c r="M289" s="331"/>
      <c r="N289" s="331"/>
      <c r="O289" s="331"/>
      <c r="P289" s="331"/>
      <c r="Q289" s="331"/>
      <c r="R289" s="331"/>
      <c r="S289" s="331"/>
      <c r="T289" s="331"/>
      <c r="U289" s="331"/>
      <c r="V289" s="331"/>
      <c r="W289" s="331"/>
      <c r="X289" s="331"/>
      <c r="Y289" s="331"/>
      <c r="Z289" s="33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1:46" ht="15.75" customHeight="1">
      <c r="A290" s="331"/>
      <c r="B290" s="331"/>
      <c r="C290" s="331"/>
      <c r="D290" s="331"/>
      <c r="E290" s="331"/>
      <c r="F290" s="331"/>
      <c r="G290" s="331"/>
      <c r="H290" s="331"/>
      <c r="I290" s="331"/>
      <c r="J290" s="331"/>
      <c r="K290" s="331"/>
      <c r="L290" s="331"/>
      <c r="M290" s="331"/>
      <c r="N290" s="331"/>
      <c r="O290" s="331"/>
      <c r="P290" s="331"/>
      <c r="Q290" s="331"/>
      <c r="R290" s="331"/>
      <c r="S290" s="331"/>
      <c r="T290" s="331"/>
      <c r="U290" s="331"/>
      <c r="V290" s="331"/>
      <c r="W290" s="331"/>
      <c r="X290" s="331"/>
      <c r="Y290" s="331"/>
      <c r="Z290" s="33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1:46" ht="15.75" customHeight="1">
      <c r="A291" s="331"/>
      <c r="B291" s="331"/>
      <c r="C291" s="331"/>
      <c r="D291" s="331"/>
      <c r="E291" s="331"/>
      <c r="F291" s="331"/>
      <c r="G291" s="331"/>
      <c r="H291" s="331"/>
      <c r="I291" s="331"/>
      <c r="J291" s="331"/>
      <c r="K291" s="331"/>
      <c r="L291" s="331"/>
      <c r="M291" s="331"/>
      <c r="N291" s="331"/>
      <c r="O291" s="331"/>
      <c r="P291" s="331"/>
      <c r="Q291" s="331"/>
      <c r="R291" s="331"/>
      <c r="S291" s="331"/>
      <c r="T291" s="331"/>
      <c r="U291" s="331"/>
      <c r="V291" s="331"/>
      <c r="W291" s="331"/>
      <c r="X291" s="331"/>
      <c r="Y291" s="331"/>
      <c r="Z291" s="33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1:46" ht="15.75" customHeight="1">
      <c r="A292" s="331"/>
      <c r="B292" s="331"/>
      <c r="C292" s="331"/>
      <c r="D292" s="331"/>
      <c r="E292" s="331"/>
      <c r="F292" s="331"/>
      <c r="G292" s="331"/>
      <c r="H292" s="331"/>
      <c r="I292" s="331"/>
      <c r="J292" s="331"/>
      <c r="K292" s="331"/>
      <c r="L292" s="331"/>
      <c r="M292" s="331"/>
      <c r="N292" s="331"/>
      <c r="O292" s="331"/>
      <c r="P292" s="331"/>
      <c r="Q292" s="331"/>
      <c r="R292" s="331"/>
      <c r="S292" s="331"/>
      <c r="T292" s="331"/>
      <c r="U292" s="331"/>
      <c r="V292" s="331"/>
      <c r="W292" s="331"/>
      <c r="X292" s="331"/>
      <c r="Y292" s="331"/>
      <c r="Z292" s="33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1:46" ht="15.75" customHeight="1">
      <c r="A293" s="331"/>
      <c r="B293" s="331"/>
      <c r="C293" s="331"/>
      <c r="D293" s="331"/>
      <c r="E293" s="331"/>
      <c r="F293" s="331"/>
      <c r="G293" s="331"/>
      <c r="H293" s="331"/>
      <c r="I293" s="331"/>
      <c r="J293" s="331"/>
      <c r="K293" s="331"/>
      <c r="L293" s="331"/>
      <c r="M293" s="331"/>
      <c r="N293" s="331"/>
      <c r="O293" s="331"/>
      <c r="P293" s="331"/>
      <c r="Q293" s="331"/>
      <c r="R293" s="331"/>
      <c r="S293" s="331"/>
      <c r="T293" s="331"/>
      <c r="U293" s="331"/>
      <c r="V293" s="331"/>
      <c r="W293" s="331"/>
      <c r="X293" s="331"/>
      <c r="Y293" s="331"/>
      <c r="Z293" s="33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1:46" ht="15.75" customHeight="1">
      <c r="A294" s="331"/>
      <c r="B294" s="331"/>
      <c r="C294" s="331"/>
      <c r="D294" s="331"/>
      <c r="E294" s="331"/>
      <c r="F294" s="331"/>
      <c r="G294" s="331"/>
      <c r="H294" s="331"/>
      <c r="I294" s="331"/>
      <c r="J294" s="331"/>
      <c r="K294" s="331"/>
      <c r="L294" s="331"/>
      <c r="M294" s="331"/>
      <c r="N294" s="331"/>
      <c r="O294" s="331"/>
      <c r="P294" s="331"/>
      <c r="Q294" s="331"/>
      <c r="R294" s="331"/>
      <c r="S294" s="331"/>
      <c r="T294" s="331"/>
      <c r="U294" s="331"/>
      <c r="V294" s="331"/>
      <c r="W294" s="331"/>
      <c r="X294" s="331"/>
      <c r="Y294" s="331"/>
      <c r="Z294" s="33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1:46" ht="15.75" customHeight="1">
      <c r="A295" s="331"/>
      <c r="B295" s="331"/>
      <c r="C295" s="331"/>
      <c r="D295" s="331"/>
      <c r="E295" s="331"/>
      <c r="F295" s="331"/>
      <c r="G295" s="331"/>
      <c r="H295" s="331"/>
      <c r="I295" s="331"/>
      <c r="J295" s="331"/>
      <c r="K295" s="331"/>
      <c r="L295" s="331"/>
      <c r="M295" s="331"/>
      <c r="N295" s="331"/>
      <c r="O295" s="331"/>
      <c r="P295" s="331"/>
      <c r="Q295" s="331"/>
      <c r="R295" s="331"/>
      <c r="S295" s="331"/>
      <c r="T295" s="331"/>
      <c r="U295" s="331"/>
      <c r="V295" s="331"/>
      <c r="W295" s="331"/>
      <c r="X295" s="331"/>
      <c r="Y295" s="331"/>
      <c r="Z295" s="33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1:46" ht="15.75" customHeight="1">
      <c r="A296" s="331"/>
      <c r="B296" s="331"/>
      <c r="C296" s="331"/>
      <c r="D296" s="331"/>
      <c r="E296" s="331"/>
      <c r="F296" s="331"/>
      <c r="G296" s="331"/>
      <c r="H296" s="331"/>
      <c r="I296" s="331"/>
      <c r="J296" s="331"/>
      <c r="K296" s="331"/>
      <c r="L296" s="331"/>
      <c r="M296" s="331"/>
      <c r="N296" s="331"/>
      <c r="O296" s="331"/>
      <c r="P296" s="331"/>
      <c r="Q296" s="331"/>
      <c r="R296" s="331"/>
      <c r="S296" s="331"/>
      <c r="T296" s="331"/>
      <c r="U296" s="331"/>
      <c r="V296" s="331"/>
      <c r="W296" s="331"/>
      <c r="X296" s="331"/>
      <c r="Y296" s="331"/>
      <c r="Z296" s="33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1:46" ht="15.75" customHeight="1">
      <c r="A297" s="331"/>
      <c r="B297" s="331"/>
      <c r="C297" s="331"/>
      <c r="D297" s="331"/>
      <c r="E297" s="331"/>
      <c r="F297" s="331"/>
      <c r="G297" s="331"/>
      <c r="H297" s="331"/>
      <c r="I297" s="331"/>
      <c r="J297" s="331"/>
      <c r="K297" s="331"/>
      <c r="L297" s="331"/>
      <c r="M297" s="331"/>
      <c r="N297" s="331"/>
      <c r="O297" s="331"/>
      <c r="P297" s="331"/>
      <c r="Q297" s="331"/>
      <c r="R297" s="331"/>
      <c r="S297" s="331"/>
      <c r="T297" s="331"/>
      <c r="U297" s="331"/>
      <c r="V297" s="331"/>
      <c r="W297" s="331"/>
      <c r="X297" s="331"/>
      <c r="Y297" s="331"/>
      <c r="Z297" s="33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1:46" ht="15.75" customHeight="1">
      <c r="A298" s="331"/>
      <c r="B298" s="331"/>
      <c r="C298" s="331"/>
      <c r="D298" s="331"/>
      <c r="E298" s="331"/>
      <c r="F298" s="331"/>
      <c r="G298" s="331"/>
      <c r="H298" s="331"/>
      <c r="I298" s="331"/>
      <c r="J298" s="331"/>
      <c r="K298" s="331"/>
      <c r="L298" s="331"/>
      <c r="M298" s="331"/>
      <c r="N298" s="331"/>
      <c r="O298" s="331"/>
      <c r="P298" s="331"/>
      <c r="Q298" s="331"/>
      <c r="R298" s="331"/>
      <c r="S298" s="331"/>
      <c r="T298" s="331"/>
      <c r="U298" s="331"/>
      <c r="V298" s="331"/>
      <c r="W298" s="331"/>
      <c r="X298" s="331"/>
      <c r="Y298" s="331"/>
      <c r="Z298" s="33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1:46" ht="15.75" customHeight="1">
      <c r="A299" s="331"/>
      <c r="B299" s="331"/>
      <c r="C299" s="331"/>
      <c r="D299" s="331"/>
      <c r="E299" s="331"/>
      <c r="F299" s="331"/>
      <c r="G299" s="331"/>
      <c r="H299" s="331"/>
      <c r="I299" s="331"/>
      <c r="J299" s="331"/>
      <c r="K299" s="331"/>
      <c r="L299" s="331"/>
      <c r="M299" s="331"/>
      <c r="N299" s="331"/>
      <c r="O299" s="331"/>
      <c r="P299" s="331"/>
      <c r="Q299" s="331"/>
      <c r="R299" s="331"/>
      <c r="S299" s="331"/>
      <c r="T299" s="331"/>
      <c r="U299" s="331"/>
      <c r="V299" s="331"/>
      <c r="W299" s="331"/>
      <c r="X299" s="331"/>
      <c r="Y299" s="331"/>
      <c r="Z299" s="33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1:46" ht="15.75" customHeight="1">
      <c r="A300" s="331"/>
      <c r="B300" s="331"/>
      <c r="C300" s="331"/>
      <c r="D300" s="331"/>
      <c r="E300" s="331"/>
      <c r="F300" s="331"/>
      <c r="G300" s="331"/>
      <c r="H300" s="331"/>
      <c r="I300" s="331"/>
      <c r="J300" s="331"/>
      <c r="K300" s="331"/>
      <c r="L300" s="331"/>
      <c r="M300" s="331"/>
      <c r="N300" s="331"/>
      <c r="O300" s="331"/>
      <c r="P300" s="331"/>
      <c r="Q300" s="331"/>
      <c r="R300" s="331"/>
      <c r="S300" s="331"/>
      <c r="T300" s="331"/>
      <c r="U300" s="331"/>
      <c r="V300" s="331"/>
      <c r="W300" s="331"/>
      <c r="X300" s="331"/>
      <c r="Y300" s="331"/>
      <c r="Z300" s="33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1:46" ht="15.75" customHeight="1">
      <c r="A301" s="331"/>
      <c r="B301" s="331"/>
      <c r="C301" s="331"/>
      <c r="D301" s="331"/>
      <c r="E301" s="331"/>
      <c r="F301" s="331"/>
      <c r="G301" s="331"/>
      <c r="H301" s="331"/>
      <c r="I301" s="331"/>
      <c r="J301" s="331"/>
      <c r="K301" s="331"/>
      <c r="L301" s="331"/>
      <c r="M301" s="331"/>
      <c r="N301" s="331"/>
      <c r="O301" s="331"/>
      <c r="P301" s="331"/>
      <c r="Q301" s="331"/>
      <c r="R301" s="331"/>
      <c r="S301" s="331"/>
      <c r="T301" s="331"/>
      <c r="U301" s="331"/>
      <c r="V301" s="331"/>
      <c r="W301" s="331"/>
      <c r="X301" s="331"/>
      <c r="Y301" s="331"/>
      <c r="Z301" s="33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1:46" ht="15.75" customHeight="1">
      <c r="A302" s="331"/>
      <c r="B302" s="331"/>
      <c r="C302" s="331"/>
      <c r="D302" s="331"/>
      <c r="E302" s="331"/>
      <c r="F302" s="331"/>
      <c r="G302" s="331"/>
      <c r="H302" s="331"/>
      <c r="I302" s="331"/>
      <c r="J302" s="331"/>
      <c r="K302" s="331"/>
      <c r="L302" s="331"/>
      <c r="M302" s="331"/>
      <c r="N302" s="331"/>
      <c r="O302" s="331"/>
      <c r="P302" s="331"/>
      <c r="Q302" s="331"/>
      <c r="R302" s="331"/>
      <c r="S302" s="331"/>
      <c r="T302" s="331"/>
      <c r="U302" s="331"/>
      <c r="V302" s="331"/>
      <c r="W302" s="331"/>
      <c r="X302" s="331"/>
      <c r="Y302" s="331"/>
      <c r="Z302" s="33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1:46" ht="15.75" customHeight="1">
      <c r="A303" s="331"/>
      <c r="B303" s="331"/>
      <c r="C303" s="331"/>
      <c r="D303" s="331"/>
      <c r="E303" s="331"/>
      <c r="F303" s="331"/>
      <c r="G303" s="331"/>
      <c r="H303" s="331"/>
      <c r="I303" s="331"/>
      <c r="J303" s="331"/>
      <c r="K303" s="331"/>
      <c r="L303" s="331"/>
      <c r="M303" s="331"/>
      <c r="N303" s="331"/>
      <c r="O303" s="331"/>
      <c r="P303" s="331"/>
      <c r="Q303" s="331"/>
      <c r="R303" s="331"/>
      <c r="S303" s="331"/>
      <c r="T303" s="331"/>
      <c r="U303" s="331"/>
      <c r="V303" s="331"/>
      <c r="W303" s="331"/>
      <c r="X303" s="331"/>
      <c r="Y303" s="331"/>
      <c r="Z303" s="33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1:46" ht="15.75" customHeight="1">
      <c r="A304" s="331"/>
      <c r="B304" s="331"/>
      <c r="C304" s="331"/>
      <c r="D304" s="331"/>
      <c r="E304" s="331"/>
      <c r="F304" s="331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331"/>
      <c r="R304" s="331"/>
      <c r="S304" s="331"/>
      <c r="T304" s="331"/>
      <c r="U304" s="331"/>
      <c r="V304" s="331"/>
      <c r="W304" s="331"/>
      <c r="X304" s="331"/>
      <c r="Y304" s="331"/>
      <c r="Z304" s="33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1:46" ht="15.75" customHeight="1">
      <c r="A305" s="331"/>
      <c r="B305" s="331"/>
      <c r="C305" s="331"/>
      <c r="D305" s="331"/>
      <c r="E305" s="331"/>
      <c r="F305" s="331"/>
      <c r="G305" s="331"/>
      <c r="H305" s="331"/>
      <c r="I305" s="331"/>
      <c r="J305" s="331"/>
      <c r="K305" s="331"/>
      <c r="L305" s="331"/>
      <c r="M305" s="331"/>
      <c r="N305" s="331"/>
      <c r="O305" s="331"/>
      <c r="P305" s="331"/>
      <c r="Q305" s="331"/>
      <c r="R305" s="331"/>
      <c r="S305" s="331"/>
      <c r="T305" s="331"/>
      <c r="U305" s="331"/>
      <c r="V305" s="331"/>
      <c r="W305" s="331"/>
      <c r="X305" s="331"/>
      <c r="Y305" s="331"/>
      <c r="Z305" s="33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46" ht="15.75" customHeight="1">
      <c r="A306" s="331"/>
      <c r="B306" s="331"/>
      <c r="C306" s="331"/>
      <c r="D306" s="331"/>
      <c r="E306" s="331"/>
      <c r="F306" s="331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331"/>
      <c r="R306" s="331"/>
      <c r="S306" s="331"/>
      <c r="T306" s="331"/>
      <c r="U306" s="331"/>
      <c r="V306" s="331"/>
      <c r="W306" s="331"/>
      <c r="X306" s="331"/>
      <c r="Y306" s="331"/>
      <c r="Z306" s="33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1:46" ht="15.75" customHeight="1">
      <c r="A307" s="331"/>
      <c r="B307" s="331"/>
      <c r="C307" s="331"/>
      <c r="D307" s="331"/>
      <c r="E307" s="331"/>
      <c r="F307" s="331"/>
      <c r="G307" s="331"/>
      <c r="H307" s="331"/>
      <c r="I307" s="331"/>
      <c r="J307" s="331"/>
      <c r="K307" s="331"/>
      <c r="L307" s="331"/>
      <c r="M307" s="331"/>
      <c r="N307" s="331"/>
      <c r="O307" s="331"/>
      <c r="P307" s="331"/>
      <c r="Q307" s="331"/>
      <c r="R307" s="331"/>
      <c r="S307" s="331"/>
      <c r="T307" s="331"/>
      <c r="U307" s="331"/>
      <c r="V307" s="331"/>
      <c r="W307" s="331"/>
      <c r="X307" s="331"/>
      <c r="Y307" s="331"/>
      <c r="Z307" s="33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1:46" ht="15.75" customHeight="1">
      <c r="A308" s="331"/>
      <c r="B308" s="331"/>
      <c r="C308" s="331"/>
      <c r="D308" s="331"/>
      <c r="E308" s="331"/>
      <c r="F308" s="331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331"/>
      <c r="R308" s="331"/>
      <c r="S308" s="331"/>
      <c r="T308" s="331"/>
      <c r="U308" s="331"/>
      <c r="V308" s="331"/>
      <c r="W308" s="331"/>
      <c r="X308" s="331"/>
      <c r="Y308" s="331"/>
      <c r="Z308" s="33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1:46" ht="15.75" customHeight="1">
      <c r="A309" s="331"/>
      <c r="B309" s="331"/>
      <c r="C309" s="331"/>
      <c r="D309" s="331"/>
      <c r="E309" s="331"/>
      <c r="F309" s="331"/>
      <c r="G309" s="331"/>
      <c r="H309" s="331"/>
      <c r="I309" s="331"/>
      <c r="J309" s="331"/>
      <c r="K309" s="331"/>
      <c r="L309" s="331"/>
      <c r="M309" s="331"/>
      <c r="N309" s="331"/>
      <c r="O309" s="331"/>
      <c r="P309" s="331"/>
      <c r="Q309" s="331"/>
      <c r="R309" s="331"/>
      <c r="S309" s="331"/>
      <c r="T309" s="331"/>
      <c r="U309" s="331"/>
      <c r="V309" s="331"/>
      <c r="W309" s="331"/>
      <c r="X309" s="331"/>
      <c r="Y309" s="331"/>
      <c r="Z309" s="33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1:46" ht="15.75" customHeight="1">
      <c r="A310" s="331"/>
      <c r="B310" s="331"/>
      <c r="C310" s="331"/>
      <c r="D310" s="331"/>
      <c r="E310" s="331"/>
      <c r="F310" s="331"/>
      <c r="G310" s="331"/>
      <c r="H310" s="331"/>
      <c r="I310" s="331"/>
      <c r="J310" s="331"/>
      <c r="K310" s="331"/>
      <c r="L310" s="331"/>
      <c r="M310" s="331"/>
      <c r="N310" s="331"/>
      <c r="O310" s="331"/>
      <c r="P310" s="331"/>
      <c r="Q310" s="331"/>
      <c r="R310" s="331"/>
      <c r="S310" s="331"/>
      <c r="T310" s="331"/>
      <c r="U310" s="331"/>
      <c r="V310" s="331"/>
      <c r="W310" s="331"/>
      <c r="X310" s="331"/>
      <c r="Y310" s="331"/>
      <c r="Z310" s="33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1:46" ht="15.75" customHeight="1">
      <c r="A311" s="331"/>
      <c r="B311" s="331"/>
      <c r="C311" s="331"/>
      <c r="D311" s="331"/>
      <c r="E311" s="331"/>
      <c r="F311" s="331"/>
      <c r="G311" s="331"/>
      <c r="H311" s="331"/>
      <c r="I311" s="331"/>
      <c r="J311" s="331"/>
      <c r="K311" s="331"/>
      <c r="L311" s="331"/>
      <c r="M311" s="331"/>
      <c r="N311" s="331"/>
      <c r="O311" s="331"/>
      <c r="P311" s="331"/>
      <c r="Q311" s="331"/>
      <c r="R311" s="331"/>
      <c r="S311" s="331"/>
      <c r="T311" s="331"/>
      <c r="U311" s="331"/>
      <c r="V311" s="331"/>
      <c r="W311" s="331"/>
      <c r="X311" s="331"/>
      <c r="Y311" s="331"/>
      <c r="Z311" s="33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1:46" ht="15.75" customHeight="1">
      <c r="A312" s="331"/>
      <c r="B312" s="331"/>
      <c r="C312" s="331"/>
      <c r="D312" s="331"/>
      <c r="E312" s="331"/>
      <c r="F312" s="331"/>
      <c r="G312" s="331"/>
      <c r="H312" s="331"/>
      <c r="I312" s="331"/>
      <c r="J312" s="331"/>
      <c r="K312" s="331"/>
      <c r="L312" s="331"/>
      <c r="M312" s="331"/>
      <c r="N312" s="331"/>
      <c r="O312" s="331"/>
      <c r="P312" s="331"/>
      <c r="Q312" s="331"/>
      <c r="R312" s="331"/>
      <c r="S312" s="331"/>
      <c r="T312" s="331"/>
      <c r="U312" s="331"/>
      <c r="V312" s="331"/>
      <c r="W312" s="331"/>
      <c r="X312" s="331"/>
      <c r="Y312" s="331"/>
      <c r="Z312" s="33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1:46" ht="15.75" customHeight="1">
      <c r="A313" s="331"/>
      <c r="B313" s="331"/>
      <c r="C313" s="331"/>
      <c r="D313" s="331"/>
      <c r="E313" s="331"/>
      <c r="F313" s="331"/>
      <c r="G313" s="331"/>
      <c r="H313" s="331"/>
      <c r="I313" s="331"/>
      <c r="J313" s="331"/>
      <c r="K313" s="331"/>
      <c r="L313" s="331"/>
      <c r="M313" s="331"/>
      <c r="N313" s="331"/>
      <c r="O313" s="331"/>
      <c r="P313" s="331"/>
      <c r="Q313" s="331"/>
      <c r="R313" s="331"/>
      <c r="S313" s="331"/>
      <c r="T313" s="331"/>
      <c r="U313" s="331"/>
      <c r="V313" s="331"/>
      <c r="W313" s="331"/>
      <c r="X313" s="331"/>
      <c r="Y313" s="331"/>
      <c r="Z313" s="33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1:46" ht="15.75" customHeight="1">
      <c r="A314" s="331"/>
      <c r="B314" s="331"/>
      <c r="C314" s="331"/>
      <c r="D314" s="331"/>
      <c r="E314" s="331"/>
      <c r="F314" s="331"/>
      <c r="G314" s="331"/>
      <c r="H314" s="331"/>
      <c r="I314" s="331"/>
      <c r="J314" s="331"/>
      <c r="K314" s="331"/>
      <c r="L314" s="331"/>
      <c r="M314" s="331"/>
      <c r="N314" s="331"/>
      <c r="O314" s="331"/>
      <c r="P314" s="331"/>
      <c r="Q314" s="331"/>
      <c r="R314" s="331"/>
      <c r="S314" s="331"/>
      <c r="T314" s="331"/>
      <c r="U314" s="331"/>
      <c r="V314" s="331"/>
      <c r="W314" s="331"/>
      <c r="X314" s="331"/>
      <c r="Y314" s="331"/>
      <c r="Z314" s="33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1:46" ht="15.75" customHeight="1">
      <c r="A315" s="331"/>
      <c r="B315" s="331"/>
      <c r="C315" s="331"/>
      <c r="D315" s="331"/>
      <c r="E315" s="331"/>
      <c r="F315" s="331"/>
      <c r="G315" s="331"/>
      <c r="H315" s="331"/>
      <c r="I315" s="331"/>
      <c r="J315" s="331"/>
      <c r="K315" s="331"/>
      <c r="L315" s="331"/>
      <c r="M315" s="331"/>
      <c r="N315" s="331"/>
      <c r="O315" s="331"/>
      <c r="P315" s="331"/>
      <c r="Q315" s="331"/>
      <c r="R315" s="331"/>
      <c r="S315" s="331"/>
      <c r="T315" s="331"/>
      <c r="U315" s="331"/>
      <c r="V315" s="331"/>
      <c r="W315" s="331"/>
      <c r="X315" s="331"/>
      <c r="Y315" s="331"/>
      <c r="Z315" s="33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1:46" ht="15.75" customHeight="1">
      <c r="A316" s="331"/>
      <c r="B316" s="331"/>
      <c r="C316" s="331"/>
      <c r="D316" s="331"/>
      <c r="E316" s="331"/>
      <c r="F316" s="331"/>
      <c r="G316" s="331"/>
      <c r="H316" s="331"/>
      <c r="I316" s="331"/>
      <c r="J316" s="331"/>
      <c r="K316" s="331"/>
      <c r="L316" s="331"/>
      <c r="M316" s="331"/>
      <c r="N316" s="331"/>
      <c r="O316" s="331"/>
      <c r="P316" s="331"/>
      <c r="Q316" s="331"/>
      <c r="R316" s="331"/>
      <c r="S316" s="331"/>
      <c r="T316" s="331"/>
      <c r="U316" s="331"/>
      <c r="V316" s="331"/>
      <c r="W316" s="331"/>
      <c r="X316" s="331"/>
      <c r="Y316" s="331"/>
      <c r="Z316" s="33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1:46" ht="15.75" customHeight="1">
      <c r="A317" s="331"/>
      <c r="B317" s="331"/>
      <c r="C317" s="331"/>
      <c r="D317" s="331"/>
      <c r="E317" s="331"/>
      <c r="F317" s="331"/>
      <c r="G317" s="331"/>
      <c r="H317" s="331"/>
      <c r="I317" s="331"/>
      <c r="J317" s="331"/>
      <c r="K317" s="331"/>
      <c r="L317" s="331"/>
      <c r="M317" s="331"/>
      <c r="N317" s="331"/>
      <c r="O317" s="331"/>
      <c r="P317" s="331"/>
      <c r="Q317" s="331"/>
      <c r="R317" s="331"/>
      <c r="S317" s="331"/>
      <c r="T317" s="331"/>
      <c r="U317" s="331"/>
      <c r="V317" s="331"/>
      <c r="W317" s="331"/>
      <c r="X317" s="331"/>
      <c r="Y317" s="331"/>
      <c r="Z317" s="33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1:46" ht="15.75" customHeight="1">
      <c r="A318" s="331"/>
      <c r="B318" s="331"/>
      <c r="C318" s="331"/>
      <c r="D318" s="331"/>
      <c r="E318" s="331"/>
      <c r="F318" s="331"/>
      <c r="G318" s="331"/>
      <c r="H318" s="331"/>
      <c r="I318" s="331"/>
      <c r="J318" s="331"/>
      <c r="K318" s="331"/>
      <c r="L318" s="331"/>
      <c r="M318" s="331"/>
      <c r="N318" s="331"/>
      <c r="O318" s="331"/>
      <c r="P318" s="331"/>
      <c r="Q318" s="331"/>
      <c r="R318" s="331"/>
      <c r="S318" s="331"/>
      <c r="T318" s="331"/>
      <c r="U318" s="331"/>
      <c r="V318" s="331"/>
      <c r="W318" s="331"/>
      <c r="X318" s="331"/>
      <c r="Y318" s="331"/>
      <c r="Z318" s="33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1:46" ht="15.75" customHeight="1">
      <c r="A319" s="331"/>
      <c r="B319" s="331"/>
      <c r="C319" s="331"/>
      <c r="D319" s="331"/>
      <c r="E319" s="331"/>
      <c r="F319" s="331"/>
      <c r="G319" s="331"/>
      <c r="H319" s="331"/>
      <c r="I319" s="331"/>
      <c r="J319" s="331"/>
      <c r="K319" s="331"/>
      <c r="L319" s="331"/>
      <c r="M319" s="331"/>
      <c r="N319" s="331"/>
      <c r="O319" s="331"/>
      <c r="P319" s="331"/>
      <c r="Q319" s="331"/>
      <c r="R319" s="331"/>
      <c r="S319" s="331"/>
      <c r="T319" s="331"/>
      <c r="U319" s="331"/>
      <c r="V319" s="331"/>
      <c r="W319" s="331"/>
      <c r="X319" s="331"/>
      <c r="Y319" s="331"/>
      <c r="Z319" s="33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1:46" ht="15.75" customHeight="1">
      <c r="A320" s="331"/>
      <c r="B320" s="331"/>
      <c r="C320" s="331"/>
      <c r="D320" s="331"/>
      <c r="E320" s="331"/>
      <c r="F320" s="331"/>
      <c r="G320" s="331"/>
      <c r="H320" s="331"/>
      <c r="I320" s="331"/>
      <c r="J320" s="331"/>
      <c r="K320" s="331"/>
      <c r="L320" s="331"/>
      <c r="M320" s="331"/>
      <c r="N320" s="331"/>
      <c r="O320" s="331"/>
      <c r="P320" s="331"/>
      <c r="Q320" s="331"/>
      <c r="R320" s="331"/>
      <c r="S320" s="331"/>
      <c r="T320" s="331"/>
      <c r="U320" s="331"/>
      <c r="V320" s="331"/>
      <c r="W320" s="331"/>
      <c r="X320" s="331"/>
      <c r="Y320" s="331"/>
      <c r="Z320" s="33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1:46" ht="15.75" customHeight="1">
      <c r="A321" s="331"/>
      <c r="B321" s="331"/>
      <c r="C321" s="331"/>
      <c r="D321" s="331"/>
      <c r="E321" s="331"/>
      <c r="F321" s="331"/>
      <c r="G321" s="331"/>
      <c r="H321" s="331"/>
      <c r="I321" s="331"/>
      <c r="J321" s="331"/>
      <c r="K321" s="331"/>
      <c r="L321" s="331"/>
      <c r="M321" s="331"/>
      <c r="N321" s="331"/>
      <c r="O321" s="331"/>
      <c r="P321" s="331"/>
      <c r="Q321" s="331"/>
      <c r="R321" s="331"/>
      <c r="S321" s="331"/>
      <c r="T321" s="331"/>
      <c r="U321" s="331"/>
      <c r="V321" s="331"/>
      <c r="W321" s="331"/>
      <c r="X321" s="331"/>
      <c r="Y321" s="331"/>
      <c r="Z321" s="33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1:46" ht="15.75" customHeight="1">
      <c r="A322" s="331"/>
      <c r="B322" s="331"/>
      <c r="C322" s="331"/>
      <c r="D322" s="331"/>
      <c r="E322" s="331"/>
      <c r="F322" s="331"/>
      <c r="G322" s="331"/>
      <c r="H322" s="331"/>
      <c r="I322" s="331"/>
      <c r="J322" s="331"/>
      <c r="K322" s="331"/>
      <c r="L322" s="331"/>
      <c r="M322" s="331"/>
      <c r="N322" s="331"/>
      <c r="O322" s="331"/>
      <c r="P322" s="331"/>
      <c r="Q322" s="331"/>
      <c r="R322" s="331"/>
      <c r="S322" s="331"/>
      <c r="T322" s="331"/>
      <c r="U322" s="331"/>
      <c r="V322" s="331"/>
      <c r="W322" s="331"/>
      <c r="X322" s="331"/>
      <c r="Y322" s="331"/>
      <c r="Z322" s="33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1:46" ht="15.75" customHeight="1">
      <c r="A323" s="331"/>
      <c r="B323" s="331"/>
      <c r="C323" s="331"/>
      <c r="D323" s="331"/>
      <c r="E323" s="331"/>
      <c r="F323" s="331"/>
      <c r="G323" s="331"/>
      <c r="H323" s="331"/>
      <c r="I323" s="331"/>
      <c r="J323" s="331"/>
      <c r="K323" s="331"/>
      <c r="L323" s="331"/>
      <c r="M323" s="331"/>
      <c r="N323" s="331"/>
      <c r="O323" s="331"/>
      <c r="P323" s="331"/>
      <c r="Q323" s="331"/>
      <c r="R323" s="331"/>
      <c r="S323" s="331"/>
      <c r="T323" s="331"/>
      <c r="U323" s="331"/>
      <c r="V323" s="331"/>
      <c r="W323" s="331"/>
      <c r="X323" s="331"/>
      <c r="Y323" s="331"/>
      <c r="Z323" s="33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1:46" ht="15.75" customHeight="1">
      <c r="A324" s="331"/>
      <c r="B324" s="331"/>
      <c r="C324" s="331"/>
      <c r="D324" s="331"/>
      <c r="E324" s="331"/>
      <c r="F324" s="331"/>
      <c r="G324" s="331"/>
      <c r="H324" s="331"/>
      <c r="I324" s="331"/>
      <c r="J324" s="331"/>
      <c r="K324" s="331"/>
      <c r="L324" s="331"/>
      <c r="M324" s="331"/>
      <c r="N324" s="331"/>
      <c r="O324" s="331"/>
      <c r="P324" s="331"/>
      <c r="Q324" s="331"/>
      <c r="R324" s="331"/>
      <c r="S324" s="331"/>
      <c r="T324" s="331"/>
      <c r="U324" s="331"/>
      <c r="V324" s="331"/>
      <c r="W324" s="331"/>
      <c r="X324" s="331"/>
      <c r="Y324" s="331"/>
      <c r="Z324" s="33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1:46" ht="15.75" customHeight="1">
      <c r="A325" s="331"/>
      <c r="B325" s="331"/>
      <c r="C325" s="331"/>
      <c r="D325" s="331"/>
      <c r="E325" s="331"/>
      <c r="F325" s="331"/>
      <c r="G325" s="331"/>
      <c r="H325" s="331"/>
      <c r="I325" s="331"/>
      <c r="J325" s="331"/>
      <c r="K325" s="331"/>
      <c r="L325" s="331"/>
      <c r="M325" s="331"/>
      <c r="N325" s="331"/>
      <c r="O325" s="331"/>
      <c r="P325" s="331"/>
      <c r="Q325" s="331"/>
      <c r="R325" s="331"/>
      <c r="S325" s="331"/>
      <c r="T325" s="331"/>
      <c r="U325" s="331"/>
      <c r="V325" s="331"/>
      <c r="W325" s="331"/>
      <c r="X325" s="331"/>
      <c r="Y325" s="331"/>
      <c r="Z325" s="33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1:46" ht="15.75" customHeight="1">
      <c r="A326" s="331"/>
      <c r="B326" s="331"/>
      <c r="C326" s="331"/>
      <c r="D326" s="331"/>
      <c r="E326" s="331"/>
      <c r="F326" s="331"/>
      <c r="G326" s="331"/>
      <c r="H326" s="331"/>
      <c r="I326" s="331"/>
      <c r="J326" s="331"/>
      <c r="K326" s="331"/>
      <c r="L326" s="331"/>
      <c r="M326" s="331"/>
      <c r="N326" s="331"/>
      <c r="O326" s="331"/>
      <c r="P326" s="331"/>
      <c r="Q326" s="331"/>
      <c r="R326" s="331"/>
      <c r="S326" s="331"/>
      <c r="T326" s="331"/>
      <c r="U326" s="331"/>
      <c r="V326" s="331"/>
      <c r="W326" s="331"/>
      <c r="X326" s="331"/>
      <c r="Y326" s="331"/>
      <c r="Z326" s="33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1:46" ht="15.75" customHeight="1">
      <c r="A327" s="331"/>
      <c r="B327" s="331"/>
      <c r="C327" s="331"/>
      <c r="D327" s="331"/>
      <c r="E327" s="331"/>
      <c r="F327" s="331"/>
      <c r="G327" s="331"/>
      <c r="H327" s="331"/>
      <c r="I327" s="331"/>
      <c r="J327" s="331"/>
      <c r="K327" s="331"/>
      <c r="L327" s="331"/>
      <c r="M327" s="331"/>
      <c r="N327" s="331"/>
      <c r="O327" s="331"/>
      <c r="P327" s="331"/>
      <c r="Q327" s="331"/>
      <c r="R327" s="331"/>
      <c r="S327" s="331"/>
      <c r="T327" s="331"/>
      <c r="U327" s="331"/>
      <c r="V327" s="331"/>
      <c r="W327" s="331"/>
      <c r="X327" s="331"/>
      <c r="Y327" s="331"/>
      <c r="Z327" s="33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1:46" ht="15.75" customHeight="1">
      <c r="A328" s="331"/>
      <c r="B328" s="331"/>
      <c r="C328" s="331"/>
      <c r="D328" s="331"/>
      <c r="E328" s="331"/>
      <c r="F328" s="331"/>
      <c r="G328" s="331"/>
      <c r="H328" s="331"/>
      <c r="I328" s="331"/>
      <c r="J328" s="331"/>
      <c r="K328" s="331"/>
      <c r="L328" s="331"/>
      <c r="M328" s="331"/>
      <c r="N328" s="331"/>
      <c r="O328" s="331"/>
      <c r="P328" s="331"/>
      <c r="Q328" s="331"/>
      <c r="R328" s="331"/>
      <c r="S328" s="331"/>
      <c r="T328" s="331"/>
      <c r="U328" s="331"/>
      <c r="V328" s="331"/>
      <c r="W328" s="331"/>
      <c r="X328" s="331"/>
      <c r="Y328" s="331"/>
      <c r="Z328" s="33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1:46" ht="15.75" customHeight="1">
      <c r="A329" s="331"/>
      <c r="B329" s="331"/>
      <c r="C329" s="331"/>
      <c r="D329" s="331"/>
      <c r="E329" s="331"/>
      <c r="F329" s="331"/>
      <c r="G329" s="331"/>
      <c r="H329" s="331"/>
      <c r="I329" s="331"/>
      <c r="J329" s="331"/>
      <c r="K329" s="331"/>
      <c r="L329" s="331"/>
      <c r="M329" s="331"/>
      <c r="N329" s="331"/>
      <c r="O329" s="331"/>
      <c r="P329" s="331"/>
      <c r="Q329" s="331"/>
      <c r="R329" s="331"/>
      <c r="S329" s="331"/>
      <c r="T329" s="331"/>
      <c r="U329" s="331"/>
      <c r="V329" s="331"/>
      <c r="W329" s="331"/>
      <c r="X329" s="331"/>
      <c r="Y329" s="331"/>
      <c r="Z329" s="33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1:46" ht="15.75" customHeight="1">
      <c r="A330" s="331"/>
      <c r="B330" s="331"/>
      <c r="C330" s="331"/>
      <c r="D330" s="331"/>
      <c r="E330" s="331"/>
      <c r="F330" s="331"/>
      <c r="G330" s="331"/>
      <c r="H330" s="331"/>
      <c r="I330" s="331"/>
      <c r="J330" s="331"/>
      <c r="K330" s="331"/>
      <c r="L330" s="331"/>
      <c r="M330" s="331"/>
      <c r="N330" s="331"/>
      <c r="O330" s="331"/>
      <c r="P330" s="331"/>
      <c r="Q330" s="331"/>
      <c r="R330" s="331"/>
      <c r="S330" s="331"/>
      <c r="T330" s="331"/>
      <c r="U330" s="331"/>
      <c r="V330" s="331"/>
      <c r="W330" s="331"/>
      <c r="X330" s="331"/>
      <c r="Y330" s="331"/>
      <c r="Z330" s="33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1:46" ht="15.75" customHeight="1">
      <c r="A331" s="331"/>
      <c r="B331" s="331"/>
      <c r="C331" s="331"/>
      <c r="D331" s="331"/>
      <c r="E331" s="331"/>
      <c r="F331" s="331"/>
      <c r="G331" s="331"/>
      <c r="H331" s="331"/>
      <c r="I331" s="331"/>
      <c r="J331" s="331"/>
      <c r="K331" s="331"/>
      <c r="L331" s="331"/>
      <c r="M331" s="331"/>
      <c r="N331" s="331"/>
      <c r="O331" s="331"/>
      <c r="P331" s="331"/>
      <c r="Q331" s="331"/>
      <c r="R331" s="331"/>
      <c r="S331" s="331"/>
      <c r="T331" s="331"/>
      <c r="U331" s="331"/>
      <c r="V331" s="331"/>
      <c r="W331" s="331"/>
      <c r="X331" s="331"/>
      <c r="Y331" s="331"/>
      <c r="Z331" s="33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1:46" ht="15.75" customHeight="1">
      <c r="A332" s="331"/>
      <c r="B332" s="331"/>
      <c r="C332" s="331"/>
      <c r="D332" s="331"/>
      <c r="E332" s="331"/>
      <c r="F332" s="331"/>
      <c r="G332" s="331"/>
      <c r="H332" s="331"/>
      <c r="I332" s="331"/>
      <c r="J332" s="331"/>
      <c r="K332" s="331"/>
      <c r="L332" s="331"/>
      <c r="M332" s="331"/>
      <c r="N332" s="331"/>
      <c r="O332" s="331"/>
      <c r="P332" s="331"/>
      <c r="Q332" s="331"/>
      <c r="R332" s="331"/>
      <c r="S332" s="331"/>
      <c r="T332" s="331"/>
      <c r="U332" s="331"/>
      <c r="V332" s="331"/>
      <c r="W332" s="331"/>
      <c r="X332" s="331"/>
      <c r="Y332" s="331"/>
      <c r="Z332" s="33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1:46" ht="15.75" customHeight="1">
      <c r="A333" s="331"/>
      <c r="B333" s="331"/>
      <c r="C333" s="331"/>
      <c r="D333" s="331"/>
      <c r="E333" s="331"/>
      <c r="F333" s="331"/>
      <c r="G333" s="331"/>
      <c r="H333" s="331"/>
      <c r="I333" s="331"/>
      <c r="J333" s="331"/>
      <c r="K333" s="331"/>
      <c r="L333" s="331"/>
      <c r="M333" s="331"/>
      <c r="N333" s="331"/>
      <c r="O333" s="331"/>
      <c r="P333" s="331"/>
      <c r="Q333" s="331"/>
      <c r="R333" s="331"/>
      <c r="S333" s="331"/>
      <c r="T333" s="331"/>
      <c r="U333" s="331"/>
      <c r="V333" s="331"/>
      <c r="W333" s="331"/>
      <c r="X333" s="331"/>
      <c r="Y333" s="331"/>
      <c r="Z333" s="33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1:46" ht="15.75" customHeight="1">
      <c r="A334" s="331"/>
      <c r="B334" s="331"/>
      <c r="C334" s="331"/>
      <c r="D334" s="331"/>
      <c r="E334" s="331"/>
      <c r="F334" s="331"/>
      <c r="G334" s="331"/>
      <c r="H334" s="331"/>
      <c r="I334" s="331"/>
      <c r="J334" s="331"/>
      <c r="K334" s="331"/>
      <c r="L334" s="331"/>
      <c r="M334" s="331"/>
      <c r="N334" s="331"/>
      <c r="O334" s="331"/>
      <c r="P334" s="331"/>
      <c r="Q334" s="331"/>
      <c r="R334" s="331"/>
      <c r="S334" s="331"/>
      <c r="T334" s="331"/>
      <c r="U334" s="331"/>
      <c r="V334" s="331"/>
      <c r="W334" s="331"/>
      <c r="X334" s="331"/>
      <c r="Y334" s="331"/>
      <c r="Z334" s="33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1:46" ht="15.75" customHeight="1">
      <c r="A335" s="331"/>
      <c r="B335" s="331"/>
      <c r="C335" s="331"/>
      <c r="D335" s="331"/>
      <c r="E335" s="331"/>
      <c r="F335" s="331"/>
      <c r="G335" s="331"/>
      <c r="H335" s="331"/>
      <c r="I335" s="331"/>
      <c r="J335" s="331"/>
      <c r="K335" s="331"/>
      <c r="L335" s="331"/>
      <c r="M335" s="331"/>
      <c r="N335" s="331"/>
      <c r="O335" s="331"/>
      <c r="P335" s="331"/>
      <c r="Q335" s="331"/>
      <c r="R335" s="331"/>
      <c r="S335" s="331"/>
      <c r="T335" s="331"/>
      <c r="U335" s="331"/>
      <c r="V335" s="331"/>
      <c r="W335" s="331"/>
      <c r="X335" s="331"/>
      <c r="Y335" s="331"/>
      <c r="Z335" s="33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1:46" ht="15.75" customHeight="1">
      <c r="A336" s="331"/>
      <c r="B336" s="331"/>
      <c r="C336" s="331"/>
      <c r="D336" s="331"/>
      <c r="E336" s="331"/>
      <c r="F336" s="331"/>
      <c r="G336" s="331"/>
      <c r="H336" s="331"/>
      <c r="I336" s="331"/>
      <c r="J336" s="331"/>
      <c r="K336" s="331"/>
      <c r="L336" s="331"/>
      <c r="M336" s="331"/>
      <c r="N336" s="331"/>
      <c r="O336" s="331"/>
      <c r="P336" s="331"/>
      <c r="Q336" s="331"/>
      <c r="R336" s="331"/>
      <c r="S336" s="331"/>
      <c r="T336" s="331"/>
      <c r="U336" s="331"/>
      <c r="V336" s="331"/>
      <c r="W336" s="331"/>
      <c r="X336" s="331"/>
      <c r="Y336" s="331"/>
      <c r="Z336" s="33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1:46" ht="15.75" customHeight="1">
      <c r="A337" s="331"/>
      <c r="B337" s="331"/>
      <c r="C337" s="331"/>
      <c r="D337" s="331"/>
      <c r="E337" s="331"/>
      <c r="F337" s="331"/>
      <c r="G337" s="331"/>
      <c r="H337" s="331"/>
      <c r="I337" s="331"/>
      <c r="J337" s="331"/>
      <c r="K337" s="331"/>
      <c r="L337" s="331"/>
      <c r="M337" s="331"/>
      <c r="N337" s="331"/>
      <c r="O337" s="331"/>
      <c r="P337" s="331"/>
      <c r="Q337" s="331"/>
      <c r="R337" s="331"/>
      <c r="S337" s="331"/>
      <c r="T337" s="331"/>
      <c r="U337" s="331"/>
      <c r="V337" s="331"/>
      <c r="W337" s="331"/>
      <c r="X337" s="331"/>
      <c r="Y337" s="331"/>
      <c r="Z337" s="33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1:46" ht="15.75" customHeight="1">
      <c r="A338" s="331"/>
      <c r="B338" s="331"/>
      <c r="C338" s="331"/>
      <c r="D338" s="331"/>
      <c r="E338" s="331"/>
      <c r="F338" s="331"/>
      <c r="G338" s="331"/>
      <c r="H338" s="331"/>
      <c r="I338" s="331"/>
      <c r="J338" s="331"/>
      <c r="K338" s="331"/>
      <c r="L338" s="331"/>
      <c r="M338" s="331"/>
      <c r="N338" s="331"/>
      <c r="O338" s="331"/>
      <c r="P338" s="331"/>
      <c r="Q338" s="331"/>
      <c r="R338" s="331"/>
      <c r="S338" s="331"/>
      <c r="T338" s="331"/>
      <c r="U338" s="331"/>
      <c r="V338" s="331"/>
      <c r="W338" s="331"/>
      <c r="X338" s="331"/>
      <c r="Y338" s="331"/>
      <c r="Z338" s="33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1:46" ht="15.75" customHeight="1">
      <c r="A339" s="331"/>
      <c r="B339" s="331"/>
      <c r="C339" s="331"/>
      <c r="D339" s="331"/>
      <c r="E339" s="331"/>
      <c r="F339" s="331"/>
      <c r="G339" s="331"/>
      <c r="H339" s="331"/>
      <c r="I339" s="331"/>
      <c r="J339" s="331"/>
      <c r="K339" s="331"/>
      <c r="L339" s="331"/>
      <c r="M339" s="331"/>
      <c r="N339" s="331"/>
      <c r="O339" s="331"/>
      <c r="P339" s="331"/>
      <c r="Q339" s="331"/>
      <c r="R339" s="331"/>
      <c r="S339" s="331"/>
      <c r="T339" s="331"/>
      <c r="U339" s="331"/>
      <c r="V339" s="331"/>
      <c r="W339" s="331"/>
      <c r="X339" s="331"/>
      <c r="Y339" s="331"/>
      <c r="Z339" s="33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1:46" ht="15.75" customHeight="1">
      <c r="A340" s="331"/>
      <c r="B340" s="331"/>
      <c r="C340" s="331"/>
      <c r="D340" s="331"/>
      <c r="E340" s="331"/>
      <c r="F340" s="331"/>
      <c r="G340" s="331"/>
      <c r="H340" s="331"/>
      <c r="I340" s="331"/>
      <c r="J340" s="331"/>
      <c r="K340" s="331"/>
      <c r="L340" s="331"/>
      <c r="M340" s="331"/>
      <c r="N340" s="331"/>
      <c r="O340" s="331"/>
      <c r="P340" s="331"/>
      <c r="Q340" s="331"/>
      <c r="R340" s="331"/>
      <c r="S340" s="331"/>
      <c r="T340" s="331"/>
      <c r="U340" s="331"/>
      <c r="V340" s="331"/>
      <c r="W340" s="331"/>
      <c r="X340" s="331"/>
      <c r="Y340" s="331"/>
      <c r="Z340" s="33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1:46" ht="15.75" customHeight="1">
      <c r="A341" s="331"/>
      <c r="B341" s="331"/>
      <c r="C341" s="331"/>
      <c r="D341" s="331"/>
      <c r="E341" s="331"/>
      <c r="F341" s="331"/>
      <c r="G341" s="331"/>
      <c r="H341" s="331"/>
      <c r="I341" s="331"/>
      <c r="J341" s="331"/>
      <c r="K341" s="331"/>
      <c r="L341" s="331"/>
      <c r="M341" s="331"/>
      <c r="N341" s="331"/>
      <c r="O341" s="331"/>
      <c r="P341" s="331"/>
      <c r="Q341" s="331"/>
      <c r="R341" s="331"/>
      <c r="S341" s="331"/>
      <c r="T341" s="331"/>
      <c r="U341" s="331"/>
      <c r="V341" s="331"/>
      <c r="W341" s="331"/>
      <c r="X341" s="331"/>
      <c r="Y341" s="331"/>
      <c r="Z341" s="33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1:46" ht="15.75" customHeight="1">
      <c r="A342" s="331"/>
      <c r="B342" s="331"/>
      <c r="C342" s="331"/>
      <c r="D342" s="331"/>
      <c r="E342" s="331"/>
      <c r="F342" s="331"/>
      <c r="G342" s="331"/>
      <c r="H342" s="331"/>
      <c r="I342" s="331"/>
      <c r="J342" s="331"/>
      <c r="K342" s="331"/>
      <c r="L342" s="331"/>
      <c r="M342" s="331"/>
      <c r="N342" s="331"/>
      <c r="O342" s="331"/>
      <c r="P342" s="331"/>
      <c r="Q342" s="331"/>
      <c r="R342" s="331"/>
      <c r="S342" s="331"/>
      <c r="T342" s="331"/>
      <c r="U342" s="331"/>
      <c r="V342" s="331"/>
      <c r="W342" s="331"/>
      <c r="X342" s="331"/>
      <c r="Y342" s="331"/>
      <c r="Z342" s="33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1:46" ht="15.75" customHeight="1">
      <c r="A343" s="331"/>
      <c r="B343" s="331"/>
      <c r="C343" s="331"/>
      <c r="D343" s="331"/>
      <c r="E343" s="331"/>
      <c r="F343" s="331"/>
      <c r="G343" s="331"/>
      <c r="H343" s="331"/>
      <c r="I343" s="331"/>
      <c r="J343" s="331"/>
      <c r="K343" s="331"/>
      <c r="L343" s="331"/>
      <c r="M343" s="331"/>
      <c r="N343" s="331"/>
      <c r="O343" s="331"/>
      <c r="P343" s="331"/>
      <c r="Q343" s="331"/>
      <c r="R343" s="331"/>
      <c r="S343" s="331"/>
      <c r="T343" s="331"/>
      <c r="U343" s="331"/>
      <c r="V343" s="331"/>
      <c r="W343" s="331"/>
      <c r="X343" s="331"/>
      <c r="Y343" s="331"/>
      <c r="Z343" s="33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1:46" ht="15.75" customHeight="1">
      <c r="A344" s="331"/>
      <c r="B344" s="331"/>
      <c r="C344" s="331"/>
      <c r="D344" s="331"/>
      <c r="E344" s="331"/>
      <c r="F344" s="331"/>
      <c r="G344" s="331"/>
      <c r="H344" s="331"/>
      <c r="I344" s="331"/>
      <c r="J344" s="331"/>
      <c r="K344" s="331"/>
      <c r="L344" s="331"/>
      <c r="M344" s="331"/>
      <c r="N344" s="331"/>
      <c r="O344" s="331"/>
      <c r="P344" s="331"/>
      <c r="Q344" s="331"/>
      <c r="R344" s="331"/>
      <c r="S344" s="331"/>
      <c r="T344" s="331"/>
      <c r="U344" s="331"/>
      <c r="V344" s="331"/>
      <c r="W344" s="331"/>
      <c r="X344" s="331"/>
      <c r="Y344" s="331"/>
      <c r="Z344" s="33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1:46" ht="15.75" customHeight="1">
      <c r="A345" s="331"/>
      <c r="B345" s="331"/>
      <c r="C345" s="331"/>
      <c r="D345" s="331"/>
      <c r="E345" s="331"/>
      <c r="F345" s="331"/>
      <c r="G345" s="331"/>
      <c r="H345" s="331"/>
      <c r="I345" s="331"/>
      <c r="J345" s="331"/>
      <c r="K345" s="331"/>
      <c r="L345" s="331"/>
      <c r="M345" s="331"/>
      <c r="N345" s="331"/>
      <c r="O345" s="331"/>
      <c r="P345" s="331"/>
      <c r="Q345" s="331"/>
      <c r="R345" s="331"/>
      <c r="S345" s="331"/>
      <c r="T345" s="331"/>
      <c r="U345" s="331"/>
      <c r="V345" s="331"/>
      <c r="W345" s="331"/>
      <c r="X345" s="331"/>
      <c r="Y345" s="331"/>
      <c r="Z345" s="33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1:46" ht="15.75" customHeight="1">
      <c r="A346" s="331"/>
      <c r="B346" s="331"/>
      <c r="C346" s="331"/>
      <c r="D346" s="331"/>
      <c r="E346" s="331"/>
      <c r="F346" s="331"/>
      <c r="G346" s="331"/>
      <c r="H346" s="331"/>
      <c r="I346" s="331"/>
      <c r="J346" s="331"/>
      <c r="K346" s="331"/>
      <c r="L346" s="331"/>
      <c r="M346" s="331"/>
      <c r="N346" s="331"/>
      <c r="O346" s="331"/>
      <c r="P346" s="331"/>
      <c r="Q346" s="331"/>
      <c r="R346" s="331"/>
      <c r="S346" s="331"/>
      <c r="T346" s="331"/>
      <c r="U346" s="331"/>
      <c r="V346" s="331"/>
      <c r="W346" s="331"/>
      <c r="X346" s="331"/>
      <c r="Y346" s="331"/>
      <c r="Z346" s="33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1:46" ht="15.75" customHeight="1">
      <c r="A347" s="331"/>
      <c r="B347" s="331"/>
      <c r="C347" s="331"/>
      <c r="D347" s="331"/>
      <c r="E347" s="331"/>
      <c r="F347" s="331"/>
      <c r="G347" s="331"/>
      <c r="H347" s="331"/>
      <c r="I347" s="331"/>
      <c r="J347" s="331"/>
      <c r="K347" s="331"/>
      <c r="L347" s="331"/>
      <c r="M347" s="331"/>
      <c r="N347" s="331"/>
      <c r="O347" s="331"/>
      <c r="P347" s="331"/>
      <c r="Q347" s="331"/>
      <c r="R347" s="331"/>
      <c r="S347" s="331"/>
      <c r="T347" s="331"/>
      <c r="U347" s="331"/>
      <c r="V347" s="331"/>
      <c r="W347" s="331"/>
      <c r="X347" s="331"/>
      <c r="Y347" s="331"/>
      <c r="Z347" s="33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1:46" ht="15.75" customHeight="1">
      <c r="A348" s="331"/>
      <c r="B348" s="331"/>
      <c r="C348" s="331"/>
      <c r="D348" s="331"/>
      <c r="E348" s="331"/>
      <c r="F348" s="331"/>
      <c r="G348" s="331"/>
      <c r="H348" s="331"/>
      <c r="I348" s="331"/>
      <c r="J348" s="331"/>
      <c r="K348" s="331"/>
      <c r="L348" s="331"/>
      <c r="M348" s="331"/>
      <c r="N348" s="331"/>
      <c r="O348" s="331"/>
      <c r="P348" s="331"/>
      <c r="Q348" s="331"/>
      <c r="R348" s="331"/>
      <c r="S348" s="331"/>
      <c r="T348" s="331"/>
      <c r="U348" s="331"/>
      <c r="V348" s="331"/>
      <c r="W348" s="331"/>
      <c r="X348" s="331"/>
      <c r="Y348" s="331"/>
      <c r="Z348" s="33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1:46" ht="15.75" customHeight="1">
      <c r="A349" s="331"/>
      <c r="B349" s="331"/>
      <c r="C349" s="331"/>
      <c r="D349" s="331"/>
      <c r="E349" s="331"/>
      <c r="F349" s="331"/>
      <c r="G349" s="331"/>
      <c r="H349" s="331"/>
      <c r="I349" s="331"/>
      <c r="J349" s="331"/>
      <c r="K349" s="331"/>
      <c r="L349" s="331"/>
      <c r="M349" s="331"/>
      <c r="N349" s="331"/>
      <c r="O349" s="331"/>
      <c r="P349" s="331"/>
      <c r="Q349" s="331"/>
      <c r="R349" s="331"/>
      <c r="S349" s="331"/>
      <c r="T349" s="331"/>
      <c r="U349" s="331"/>
      <c r="V349" s="331"/>
      <c r="W349" s="331"/>
      <c r="X349" s="331"/>
      <c r="Y349" s="331"/>
      <c r="Z349" s="33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1:46" ht="15.75" customHeight="1">
      <c r="A350" s="331"/>
      <c r="B350" s="331"/>
      <c r="C350" s="331"/>
      <c r="D350" s="331"/>
      <c r="E350" s="331"/>
      <c r="F350" s="331"/>
      <c r="G350" s="331"/>
      <c r="H350" s="331"/>
      <c r="I350" s="331"/>
      <c r="J350" s="331"/>
      <c r="K350" s="331"/>
      <c r="L350" s="331"/>
      <c r="M350" s="331"/>
      <c r="N350" s="331"/>
      <c r="O350" s="331"/>
      <c r="P350" s="331"/>
      <c r="Q350" s="331"/>
      <c r="R350" s="331"/>
      <c r="S350" s="331"/>
      <c r="T350" s="331"/>
      <c r="U350" s="331"/>
      <c r="V350" s="331"/>
      <c r="W350" s="331"/>
      <c r="X350" s="331"/>
      <c r="Y350" s="331"/>
      <c r="Z350" s="33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1:46" ht="15.75" customHeight="1">
      <c r="A351" s="331"/>
      <c r="B351" s="331"/>
      <c r="C351" s="331"/>
      <c r="D351" s="331"/>
      <c r="E351" s="331"/>
      <c r="F351" s="331"/>
      <c r="G351" s="331"/>
      <c r="H351" s="331"/>
      <c r="I351" s="331"/>
      <c r="J351" s="331"/>
      <c r="K351" s="331"/>
      <c r="L351" s="331"/>
      <c r="M351" s="331"/>
      <c r="N351" s="331"/>
      <c r="O351" s="331"/>
      <c r="P351" s="331"/>
      <c r="Q351" s="331"/>
      <c r="R351" s="331"/>
      <c r="S351" s="331"/>
      <c r="T351" s="331"/>
      <c r="U351" s="331"/>
      <c r="V351" s="331"/>
      <c r="W351" s="331"/>
      <c r="X351" s="331"/>
      <c r="Y351" s="331"/>
      <c r="Z351" s="33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1:46" ht="15.75" customHeight="1">
      <c r="A352" s="331"/>
      <c r="B352" s="331"/>
      <c r="C352" s="331"/>
      <c r="D352" s="331"/>
      <c r="E352" s="331"/>
      <c r="F352" s="331"/>
      <c r="G352" s="331"/>
      <c r="H352" s="331"/>
      <c r="I352" s="331"/>
      <c r="J352" s="331"/>
      <c r="K352" s="331"/>
      <c r="L352" s="331"/>
      <c r="M352" s="331"/>
      <c r="N352" s="331"/>
      <c r="O352" s="331"/>
      <c r="P352" s="331"/>
      <c r="Q352" s="331"/>
      <c r="R352" s="331"/>
      <c r="S352" s="331"/>
      <c r="T352" s="331"/>
      <c r="U352" s="331"/>
      <c r="V352" s="331"/>
      <c r="W352" s="331"/>
      <c r="X352" s="331"/>
      <c r="Y352" s="331"/>
      <c r="Z352" s="33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1:46" ht="15.75" customHeight="1">
      <c r="A353" s="331"/>
      <c r="B353" s="331"/>
      <c r="C353" s="331"/>
      <c r="D353" s="331"/>
      <c r="E353" s="331"/>
      <c r="F353" s="331"/>
      <c r="G353" s="331"/>
      <c r="H353" s="331"/>
      <c r="I353" s="331"/>
      <c r="J353" s="331"/>
      <c r="K353" s="331"/>
      <c r="L353" s="331"/>
      <c r="M353" s="331"/>
      <c r="N353" s="331"/>
      <c r="O353" s="331"/>
      <c r="P353" s="331"/>
      <c r="Q353" s="331"/>
      <c r="R353" s="331"/>
      <c r="S353" s="331"/>
      <c r="T353" s="331"/>
      <c r="U353" s="331"/>
      <c r="V353" s="331"/>
      <c r="W353" s="331"/>
      <c r="X353" s="331"/>
      <c r="Y353" s="331"/>
      <c r="Z353" s="33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1:46" ht="15.75" customHeight="1">
      <c r="A354" s="331"/>
      <c r="B354" s="331"/>
      <c r="C354" s="331"/>
      <c r="D354" s="331"/>
      <c r="E354" s="331"/>
      <c r="F354" s="331"/>
      <c r="G354" s="331"/>
      <c r="H354" s="331"/>
      <c r="I354" s="331"/>
      <c r="J354" s="331"/>
      <c r="K354" s="331"/>
      <c r="L354" s="331"/>
      <c r="M354" s="331"/>
      <c r="N354" s="331"/>
      <c r="O354" s="331"/>
      <c r="P354" s="331"/>
      <c r="Q354" s="331"/>
      <c r="R354" s="331"/>
      <c r="S354" s="331"/>
      <c r="T354" s="331"/>
      <c r="U354" s="331"/>
      <c r="V354" s="331"/>
      <c r="W354" s="331"/>
      <c r="X354" s="331"/>
      <c r="Y354" s="331"/>
      <c r="Z354" s="33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1:46" ht="15.75" customHeight="1">
      <c r="A355" s="331"/>
      <c r="B355" s="331"/>
      <c r="C355" s="331"/>
      <c r="D355" s="331"/>
      <c r="E355" s="331"/>
      <c r="F355" s="331"/>
      <c r="G355" s="331"/>
      <c r="H355" s="331"/>
      <c r="I355" s="331"/>
      <c r="J355" s="331"/>
      <c r="K355" s="331"/>
      <c r="L355" s="331"/>
      <c r="M355" s="331"/>
      <c r="N355" s="331"/>
      <c r="O355" s="331"/>
      <c r="P355" s="331"/>
      <c r="Q355" s="331"/>
      <c r="R355" s="331"/>
      <c r="S355" s="331"/>
      <c r="T355" s="331"/>
      <c r="U355" s="331"/>
      <c r="V355" s="331"/>
      <c r="W355" s="331"/>
      <c r="X355" s="331"/>
      <c r="Y355" s="331"/>
      <c r="Z355" s="33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1:46" ht="15.75" customHeight="1">
      <c r="A356" s="331"/>
      <c r="B356" s="331"/>
      <c r="C356" s="331"/>
      <c r="D356" s="331"/>
      <c r="E356" s="331"/>
      <c r="F356" s="331"/>
      <c r="G356" s="331"/>
      <c r="H356" s="331"/>
      <c r="I356" s="331"/>
      <c r="J356" s="331"/>
      <c r="K356" s="331"/>
      <c r="L356" s="331"/>
      <c r="M356" s="331"/>
      <c r="N356" s="331"/>
      <c r="O356" s="331"/>
      <c r="P356" s="331"/>
      <c r="Q356" s="331"/>
      <c r="R356" s="331"/>
      <c r="S356" s="331"/>
      <c r="T356" s="331"/>
      <c r="U356" s="331"/>
      <c r="V356" s="331"/>
      <c r="W356" s="331"/>
      <c r="X356" s="331"/>
      <c r="Y356" s="331"/>
      <c r="Z356" s="33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1:46" ht="15.75" customHeight="1">
      <c r="A357" s="331"/>
      <c r="B357" s="331"/>
      <c r="C357" s="331"/>
      <c r="D357" s="331"/>
      <c r="E357" s="331"/>
      <c r="F357" s="331"/>
      <c r="G357" s="331"/>
      <c r="H357" s="331"/>
      <c r="I357" s="331"/>
      <c r="J357" s="331"/>
      <c r="K357" s="331"/>
      <c r="L357" s="331"/>
      <c r="M357" s="331"/>
      <c r="N357" s="331"/>
      <c r="O357" s="331"/>
      <c r="P357" s="331"/>
      <c r="Q357" s="331"/>
      <c r="R357" s="331"/>
      <c r="S357" s="331"/>
      <c r="T357" s="331"/>
      <c r="U357" s="331"/>
      <c r="V357" s="331"/>
      <c r="W357" s="331"/>
      <c r="X357" s="331"/>
      <c r="Y357" s="331"/>
      <c r="Z357" s="33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1:46" ht="15.75" customHeight="1">
      <c r="A358" s="331"/>
      <c r="B358" s="331"/>
      <c r="C358" s="331"/>
      <c r="D358" s="331"/>
      <c r="E358" s="331"/>
      <c r="F358" s="331"/>
      <c r="G358" s="331"/>
      <c r="H358" s="331"/>
      <c r="I358" s="331"/>
      <c r="J358" s="331"/>
      <c r="K358" s="331"/>
      <c r="L358" s="331"/>
      <c r="M358" s="331"/>
      <c r="N358" s="331"/>
      <c r="O358" s="331"/>
      <c r="P358" s="331"/>
      <c r="Q358" s="331"/>
      <c r="R358" s="331"/>
      <c r="S358" s="331"/>
      <c r="T358" s="331"/>
      <c r="U358" s="331"/>
      <c r="V358" s="331"/>
      <c r="W358" s="331"/>
      <c r="X358" s="331"/>
      <c r="Y358" s="331"/>
      <c r="Z358" s="33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1:46" ht="15.75" customHeight="1">
      <c r="A359" s="331"/>
      <c r="B359" s="331"/>
      <c r="C359" s="331"/>
      <c r="D359" s="331"/>
      <c r="E359" s="331"/>
      <c r="F359" s="331"/>
      <c r="G359" s="331"/>
      <c r="H359" s="331"/>
      <c r="I359" s="331"/>
      <c r="J359" s="331"/>
      <c r="K359" s="331"/>
      <c r="L359" s="331"/>
      <c r="M359" s="331"/>
      <c r="N359" s="331"/>
      <c r="O359" s="331"/>
      <c r="P359" s="331"/>
      <c r="Q359" s="331"/>
      <c r="R359" s="331"/>
      <c r="S359" s="331"/>
      <c r="T359" s="331"/>
      <c r="U359" s="331"/>
      <c r="V359" s="331"/>
      <c r="W359" s="331"/>
      <c r="X359" s="331"/>
      <c r="Y359" s="331"/>
      <c r="Z359" s="33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1:46" ht="15.75" customHeight="1">
      <c r="A360" s="331"/>
      <c r="B360" s="331"/>
      <c r="C360" s="331"/>
      <c r="D360" s="331"/>
      <c r="E360" s="331"/>
      <c r="F360" s="331"/>
      <c r="G360" s="331"/>
      <c r="H360" s="331"/>
      <c r="I360" s="331"/>
      <c r="J360" s="331"/>
      <c r="K360" s="331"/>
      <c r="L360" s="331"/>
      <c r="M360" s="331"/>
      <c r="N360" s="331"/>
      <c r="O360" s="331"/>
      <c r="P360" s="331"/>
      <c r="Q360" s="331"/>
      <c r="R360" s="331"/>
      <c r="S360" s="331"/>
      <c r="T360" s="331"/>
      <c r="U360" s="331"/>
      <c r="V360" s="331"/>
      <c r="W360" s="331"/>
      <c r="X360" s="331"/>
      <c r="Y360" s="331"/>
      <c r="Z360" s="33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1:46" ht="15.75" customHeight="1">
      <c r="A361" s="331"/>
      <c r="B361" s="331"/>
      <c r="C361" s="331"/>
      <c r="D361" s="331"/>
      <c r="E361" s="331"/>
      <c r="F361" s="331"/>
      <c r="G361" s="331"/>
      <c r="H361" s="331"/>
      <c r="I361" s="331"/>
      <c r="J361" s="331"/>
      <c r="K361" s="331"/>
      <c r="L361" s="331"/>
      <c r="M361" s="331"/>
      <c r="N361" s="331"/>
      <c r="O361" s="331"/>
      <c r="P361" s="331"/>
      <c r="Q361" s="331"/>
      <c r="R361" s="331"/>
      <c r="S361" s="331"/>
      <c r="T361" s="331"/>
      <c r="U361" s="331"/>
      <c r="V361" s="331"/>
      <c r="W361" s="331"/>
      <c r="X361" s="331"/>
      <c r="Y361" s="331"/>
      <c r="Z361" s="33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1:46" ht="15.75" customHeight="1">
      <c r="A362" s="331"/>
      <c r="B362" s="331"/>
      <c r="C362" s="331"/>
      <c r="D362" s="331"/>
      <c r="E362" s="331"/>
      <c r="F362" s="331"/>
      <c r="G362" s="331"/>
      <c r="H362" s="331"/>
      <c r="I362" s="331"/>
      <c r="J362" s="331"/>
      <c r="K362" s="331"/>
      <c r="L362" s="331"/>
      <c r="M362" s="331"/>
      <c r="N362" s="331"/>
      <c r="O362" s="331"/>
      <c r="P362" s="331"/>
      <c r="Q362" s="331"/>
      <c r="R362" s="331"/>
      <c r="S362" s="331"/>
      <c r="T362" s="331"/>
      <c r="U362" s="331"/>
      <c r="V362" s="331"/>
      <c r="W362" s="331"/>
      <c r="X362" s="331"/>
      <c r="Y362" s="331"/>
      <c r="Z362" s="33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1:46" ht="15.75" customHeight="1">
      <c r="A363" s="331"/>
      <c r="B363" s="331"/>
      <c r="C363" s="331"/>
      <c r="D363" s="331"/>
      <c r="E363" s="331"/>
      <c r="F363" s="331"/>
      <c r="G363" s="331"/>
      <c r="H363" s="331"/>
      <c r="I363" s="331"/>
      <c r="J363" s="331"/>
      <c r="K363" s="331"/>
      <c r="L363" s="331"/>
      <c r="M363" s="331"/>
      <c r="N363" s="331"/>
      <c r="O363" s="331"/>
      <c r="P363" s="331"/>
      <c r="Q363" s="331"/>
      <c r="R363" s="331"/>
      <c r="S363" s="331"/>
      <c r="T363" s="331"/>
      <c r="U363" s="331"/>
      <c r="V363" s="331"/>
      <c r="W363" s="331"/>
      <c r="X363" s="331"/>
      <c r="Y363" s="331"/>
      <c r="Z363" s="33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1:46" ht="15.75" customHeight="1">
      <c r="A364" s="331"/>
      <c r="B364" s="331"/>
      <c r="C364" s="331"/>
      <c r="D364" s="331"/>
      <c r="E364" s="331"/>
      <c r="F364" s="331"/>
      <c r="G364" s="331"/>
      <c r="H364" s="331"/>
      <c r="I364" s="331"/>
      <c r="J364" s="331"/>
      <c r="K364" s="331"/>
      <c r="L364" s="331"/>
      <c r="M364" s="331"/>
      <c r="N364" s="331"/>
      <c r="O364" s="331"/>
      <c r="P364" s="331"/>
      <c r="Q364" s="331"/>
      <c r="R364" s="331"/>
      <c r="S364" s="331"/>
      <c r="T364" s="331"/>
      <c r="U364" s="331"/>
      <c r="V364" s="331"/>
      <c r="W364" s="331"/>
      <c r="X364" s="331"/>
      <c r="Y364" s="331"/>
      <c r="Z364" s="33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1:46" ht="15.75" customHeight="1">
      <c r="A365" s="331"/>
      <c r="B365" s="331"/>
      <c r="C365" s="331"/>
      <c r="D365" s="331"/>
      <c r="E365" s="331"/>
      <c r="F365" s="331"/>
      <c r="G365" s="331"/>
      <c r="H365" s="331"/>
      <c r="I365" s="331"/>
      <c r="J365" s="331"/>
      <c r="K365" s="331"/>
      <c r="L365" s="331"/>
      <c r="M365" s="331"/>
      <c r="N365" s="331"/>
      <c r="O365" s="331"/>
      <c r="P365" s="331"/>
      <c r="Q365" s="331"/>
      <c r="R365" s="331"/>
      <c r="S365" s="331"/>
      <c r="T365" s="331"/>
      <c r="U365" s="331"/>
      <c r="V365" s="331"/>
      <c r="W365" s="331"/>
      <c r="X365" s="331"/>
      <c r="Y365" s="331"/>
      <c r="Z365" s="33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1:46" ht="15.75" customHeight="1">
      <c r="A366" s="331"/>
      <c r="B366" s="331"/>
      <c r="C366" s="331"/>
      <c r="D366" s="331"/>
      <c r="E366" s="331"/>
      <c r="F366" s="331"/>
      <c r="G366" s="331"/>
      <c r="H366" s="331"/>
      <c r="I366" s="331"/>
      <c r="J366" s="331"/>
      <c r="K366" s="331"/>
      <c r="L366" s="331"/>
      <c r="M366" s="331"/>
      <c r="N366" s="331"/>
      <c r="O366" s="331"/>
      <c r="P366" s="331"/>
      <c r="Q366" s="331"/>
      <c r="R366" s="331"/>
      <c r="S366" s="331"/>
      <c r="T366" s="331"/>
      <c r="U366" s="331"/>
      <c r="V366" s="331"/>
      <c r="W366" s="331"/>
      <c r="X366" s="331"/>
      <c r="Y366" s="331"/>
      <c r="Z366" s="33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1:46" ht="15.75" customHeight="1">
      <c r="A367" s="331"/>
      <c r="B367" s="331"/>
      <c r="C367" s="331"/>
      <c r="D367" s="331"/>
      <c r="E367" s="331"/>
      <c r="F367" s="331"/>
      <c r="G367" s="331"/>
      <c r="H367" s="331"/>
      <c r="I367" s="331"/>
      <c r="J367" s="331"/>
      <c r="K367" s="331"/>
      <c r="L367" s="331"/>
      <c r="M367" s="331"/>
      <c r="N367" s="331"/>
      <c r="O367" s="331"/>
      <c r="P367" s="331"/>
      <c r="Q367" s="331"/>
      <c r="R367" s="331"/>
      <c r="S367" s="331"/>
      <c r="T367" s="331"/>
      <c r="U367" s="331"/>
      <c r="V367" s="331"/>
      <c r="W367" s="331"/>
      <c r="X367" s="331"/>
      <c r="Y367" s="331"/>
      <c r="Z367" s="33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1:46" ht="15.75" customHeight="1">
      <c r="A368" s="331"/>
      <c r="B368" s="331"/>
      <c r="C368" s="331"/>
      <c r="D368" s="331"/>
      <c r="E368" s="331"/>
      <c r="F368" s="331"/>
      <c r="G368" s="331"/>
      <c r="H368" s="331"/>
      <c r="I368" s="331"/>
      <c r="J368" s="331"/>
      <c r="K368" s="331"/>
      <c r="L368" s="331"/>
      <c r="M368" s="331"/>
      <c r="N368" s="331"/>
      <c r="O368" s="331"/>
      <c r="P368" s="331"/>
      <c r="Q368" s="331"/>
      <c r="R368" s="331"/>
      <c r="S368" s="331"/>
      <c r="T368" s="331"/>
      <c r="U368" s="331"/>
      <c r="V368" s="331"/>
      <c r="W368" s="331"/>
      <c r="X368" s="331"/>
      <c r="Y368" s="331"/>
      <c r="Z368" s="33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1:46" ht="15.75" customHeight="1">
      <c r="A369" s="331"/>
      <c r="B369" s="331"/>
      <c r="C369" s="331"/>
      <c r="D369" s="331"/>
      <c r="E369" s="331"/>
      <c r="F369" s="331"/>
      <c r="G369" s="331"/>
      <c r="H369" s="331"/>
      <c r="I369" s="331"/>
      <c r="J369" s="331"/>
      <c r="K369" s="331"/>
      <c r="L369" s="331"/>
      <c r="M369" s="331"/>
      <c r="N369" s="331"/>
      <c r="O369" s="331"/>
      <c r="P369" s="331"/>
      <c r="Q369" s="331"/>
      <c r="R369" s="331"/>
      <c r="S369" s="331"/>
      <c r="T369" s="331"/>
      <c r="U369" s="331"/>
      <c r="V369" s="331"/>
      <c r="W369" s="331"/>
      <c r="X369" s="331"/>
      <c r="Y369" s="331"/>
      <c r="Z369" s="33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1:46" ht="15.75" customHeight="1">
      <c r="A370" s="331"/>
      <c r="B370" s="331"/>
      <c r="C370" s="331"/>
      <c r="D370" s="331"/>
      <c r="E370" s="331"/>
      <c r="F370" s="331"/>
      <c r="G370" s="331"/>
      <c r="H370" s="331"/>
      <c r="I370" s="331"/>
      <c r="J370" s="331"/>
      <c r="K370" s="331"/>
      <c r="L370" s="331"/>
      <c r="M370" s="331"/>
      <c r="N370" s="331"/>
      <c r="O370" s="331"/>
      <c r="P370" s="331"/>
      <c r="Q370" s="331"/>
      <c r="R370" s="331"/>
      <c r="S370" s="331"/>
      <c r="T370" s="331"/>
      <c r="U370" s="331"/>
      <c r="V370" s="331"/>
      <c r="W370" s="331"/>
      <c r="X370" s="331"/>
      <c r="Y370" s="331"/>
      <c r="Z370" s="33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1:46" ht="15.75" customHeight="1">
      <c r="A371" s="331"/>
      <c r="B371" s="331"/>
      <c r="C371" s="331"/>
      <c r="D371" s="331"/>
      <c r="E371" s="331"/>
      <c r="F371" s="331"/>
      <c r="G371" s="331"/>
      <c r="H371" s="331"/>
      <c r="I371" s="331"/>
      <c r="J371" s="331"/>
      <c r="K371" s="331"/>
      <c r="L371" s="331"/>
      <c r="M371" s="331"/>
      <c r="N371" s="331"/>
      <c r="O371" s="331"/>
      <c r="P371" s="331"/>
      <c r="Q371" s="331"/>
      <c r="R371" s="331"/>
      <c r="S371" s="331"/>
      <c r="T371" s="331"/>
      <c r="U371" s="331"/>
      <c r="V371" s="331"/>
      <c r="W371" s="331"/>
      <c r="X371" s="331"/>
      <c r="Y371" s="331"/>
      <c r="Z371" s="33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1:46" ht="15.75" customHeight="1">
      <c r="A372" s="331"/>
      <c r="B372" s="331"/>
      <c r="C372" s="331"/>
      <c r="D372" s="331"/>
      <c r="E372" s="331"/>
      <c r="F372" s="331"/>
      <c r="G372" s="331"/>
      <c r="H372" s="331"/>
      <c r="I372" s="331"/>
      <c r="J372" s="331"/>
      <c r="K372" s="331"/>
      <c r="L372" s="331"/>
      <c r="M372" s="331"/>
      <c r="N372" s="331"/>
      <c r="O372" s="331"/>
      <c r="P372" s="331"/>
      <c r="Q372" s="331"/>
      <c r="R372" s="331"/>
      <c r="S372" s="331"/>
      <c r="T372" s="331"/>
      <c r="U372" s="331"/>
      <c r="V372" s="331"/>
      <c r="W372" s="331"/>
      <c r="X372" s="331"/>
      <c r="Y372" s="331"/>
      <c r="Z372" s="33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1:46" ht="15.75" customHeight="1">
      <c r="A373" s="331"/>
      <c r="B373" s="331"/>
      <c r="C373" s="331"/>
      <c r="D373" s="331"/>
      <c r="E373" s="331"/>
      <c r="F373" s="331"/>
      <c r="G373" s="331"/>
      <c r="H373" s="331"/>
      <c r="I373" s="331"/>
      <c r="J373" s="331"/>
      <c r="K373" s="331"/>
      <c r="L373" s="331"/>
      <c r="M373" s="331"/>
      <c r="N373" s="331"/>
      <c r="O373" s="331"/>
      <c r="P373" s="331"/>
      <c r="Q373" s="331"/>
      <c r="R373" s="331"/>
      <c r="S373" s="331"/>
      <c r="T373" s="331"/>
      <c r="U373" s="331"/>
      <c r="V373" s="331"/>
      <c r="W373" s="331"/>
      <c r="X373" s="331"/>
      <c r="Y373" s="331"/>
      <c r="Z373" s="33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1:46" ht="15.75" customHeight="1">
      <c r="A374" s="331"/>
      <c r="B374" s="331"/>
      <c r="C374" s="331"/>
      <c r="D374" s="331"/>
      <c r="E374" s="331"/>
      <c r="F374" s="331"/>
      <c r="G374" s="331"/>
      <c r="H374" s="331"/>
      <c r="I374" s="331"/>
      <c r="J374" s="331"/>
      <c r="K374" s="331"/>
      <c r="L374" s="331"/>
      <c r="M374" s="331"/>
      <c r="N374" s="331"/>
      <c r="O374" s="331"/>
      <c r="P374" s="331"/>
      <c r="Q374" s="331"/>
      <c r="R374" s="331"/>
      <c r="S374" s="331"/>
      <c r="T374" s="331"/>
      <c r="U374" s="331"/>
      <c r="V374" s="331"/>
      <c r="W374" s="331"/>
      <c r="X374" s="331"/>
      <c r="Y374" s="331"/>
      <c r="Z374" s="33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1:46" ht="15.75" customHeight="1">
      <c r="A375" s="331"/>
      <c r="B375" s="331"/>
      <c r="C375" s="331"/>
      <c r="D375" s="331"/>
      <c r="E375" s="331"/>
      <c r="F375" s="331"/>
      <c r="G375" s="331"/>
      <c r="H375" s="331"/>
      <c r="I375" s="331"/>
      <c r="J375" s="331"/>
      <c r="K375" s="331"/>
      <c r="L375" s="331"/>
      <c r="M375" s="331"/>
      <c r="N375" s="331"/>
      <c r="O375" s="331"/>
      <c r="P375" s="331"/>
      <c r="Q375" s="331"/>
      <c r="R375" s="331"/>
      <c r="S375" s="331"/>
      <c r="T375" s="331"/>
      <c r="U375" s="331"/>
      <c r="V375" s="331"/>
      <c r="W375" s="331"/>
      <c r="X375" s="331"/>
      <c r="Y375" s="331"/>
      <c r="Z375" s="33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1:46" ht="15.75" customHeight="1">
      <c r="A376" s="331"/>
      <c r="B376" s="331"/>
      <c r="C376" s="331"/>
      <c r="D376" s="331"/>
      <c r="E376" s="331"/>
      <c r="F376" s="331"/>
      <c r="G376" s="331"/>
      <c r="H376" s="331"/>
      <c r="I376" s="331"/>
      <c r="J376" s="331"/>
      <c r="K376" s="331"/>
      <c r="L376" s="331"/>
      <c r="M376" s="331"/>
      <c r="N376" s="331"/>
      <c r="O376" s="331"/>
      <c r="P376" s="331"/>
      <c r="Q376" s="331"/>
      <c r="R376" s="331"/>
      <c r="S376" s="331"/>
      <c r="T376" s="331"/>
      <c r="U376" s="331"/>
      <c r="V376" s="331"/>
      <c r="W376" s="331"/>
      <c r="X376" s="331"/>
      <c r="Y376" s="331"/>
      <c r="Z376" s="33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1:46" ht="15.75" customHeight="1">
      <c r="A377" s="331"/>
      <c r="B377" s="331"/>
      <c r="C377" s="331"/>
      <c r="D377" s="331"/>
      <c r="E377" s="331"/>
      <c r="F377" s="331"/>
      <c r="G377" s="331"/>
      <c r="H377" s="331"/>
      <c r="I377" s="331"/>
      <c r="J377" s="331"/>
      <c r="K377" s="331"/>
      <c r="L377" s="331"/>
      <c r="M377" s="331"/>
      <c r="N377" s="331"/>
      <c r="O377" s="331"/>
      <c r="P377" s="331"/>
      <c r="Q377" s="331"/>
      <c r="R377" s="331"/>
      <c r="S377" s="331"/>
      <c r="T377" s="331"/>
      <c r="U377" s="331"/>
      <c r="V377" s="331"/>
      <c r="W377" s="331"/>
      <c r="X377" s="331"/>
      <c r="Y377" s="331"/>
      <c r="Z377" s="33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1:46" ht="15.75" customHeight="1">
      <c r="A378" s="331"/>
      <c r="B378" s="331"/>
      <c r="C378" s="331"/>
      <c r="D378" s="331"/>
      <c r="E378" s="331"/>
      <c r="F378" s="331"/>
      <c r="G378" s="331"/>
      <c r="H378" s="331"/>
      <c r="I378" s="331"/>
      <c r="J378" s="331"/>
      <c r="K378" s="331"/>
      <c r="L378" s="331"/>
      <c r="M378" s="331"/>
      <c r="N378" s="331"/>
      <c r="O378" s="331"/>
      <c r="P378" s="331"/>
      <c r="Q378" s="331"/>
      <c r="R378" s="331"/>
      <c r="S378" s="331"/>
      <c r="T378" s="331"/>
      <c r="U378" s="331"/>
      <c r="V378" s="331"/>
      <c r="W378" s="331"/>
      <c r="X378" s="331"/>
      <c r="Y378" s="331"/>
      <c r="Z378" s="33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1:46" ht="15.75" customHeight="1">
      <c r="A379" s="331"/>
      <c r="B379" s="331"/>
      <c r="C379" s="331"/>
      <c r="D379" s="331"/>
      <c r="E379" s="331"/>
      <c r="F379" s="331"/>
      <c r="G379" s="331"/>
      <c r="H379" s="331"/>
      <c r="I379" s="331"/>
      <c r="J379" s="331"/>
      <c r="K379" s="331"/>
      <c r="L379" s="331"/>
      <c r="M379" s="331"/>
      <c r="N379" s="331"/>
      <c r="O379" s="331"/>
      <c r="P379" s="331"/>
      <c r="Q379" s="331"/>
      <c r="R379" s="331"/>
      <c r="S379" s="331"/>
      <c r="T379" s="331"/>
      <c r="U379" s="331"/>
      <c r="V379" s="331"/>
      <c r="W379" s="331"/>
      <c r="X379" s="331"/>
      <c r="Y379" s="331"/>
      <c r="Z379" s="33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1:46" ht="15.75" customHeight="1">
      <c r="A380" s="331"/>
      <c r="B380" s="331"/>
      <c r="C380" s="331"/>
      <c r="D380" s="331"/>
      <c r="E380" s="331"/>
      <c r="F380" s="331"/>
      <c r="G380" s="331"/>
      <c r="H380" s="331"/>
      <c r="I380" s="331"/>
      <c r="J380" s="331"/>
      <c r="K380" s="331"/>
      <c r="L380" s="331"/>
      <c r="M380" s="331"/>
      <c r="N380" s="331"/>
      <c r="O380" s="331"/>
      <c r="P380" s="331"/>
      <c r="Q380" s="331"/>
      <c r="R380" s="331"/>
      <c r="S380" s="331"/>
      <c r="T380" s="331"/>
      <c r="U380" s="331"/>
      <c r="V380" s="331"/>
      <c r="W380" s="331"/>
      <c r="X380" s="331"/>
      <c r="Y380" s="331"/>
      <c r="Z380" s="33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1:46" ht="15.75" customHeight="1">
      <c r="A381" s="331"/>
      <c r="B381" s="331"/>
      <c r="C381" s="331"/>
      <c r="D381" s="331"/>
      <c r="E381" s="331"/>
      <c r="F381" s="331"/>
      <c r="G381" s="331"/>
      <c r="H381" s="331"/>
      <c r="I381" s="331"/>
      <c r="J381" s="331"/>
      <c r="K381" s="331"/>
      <c r="L381" s="331"/>
      <c r="M381" s="331"/>
      <c r="N381" s="331"/>
      <c r="O381" s="331"/>
      <c r="P381" s="331"/>
      <c r="Q381" s="331"/>
      <c r="R381" s="331"/>
      <c r="S381" s="331"/>
      <c r="T381" s="331"/>
      <c r="U381" s="331"/>
      <c r="V381" s="331"/>
      <c r="W381" s="331"/>
      <c r="X381" s="331"/>
      <c r="Y381" s="331"/>
      <c r="Z381" s="33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1:46" ht="15.75" customHeight="1">
      <c r="A382" s="331"/>
      <c r="B382" s="331"/>
      <c r="C382" s="331"/>
      <c r="D382" s="331"/>
      <c r="E382" s="331"/>
      <c r="F382" s="331"/>
      <c r="G382" s="331"/>
      <c r="H382" s="331"/>
      <c r="I382" s="331"/>
      <c r="J382" s="331"/>
      <c r="K382" s="331"/>
      <c r="L382" s="331"/>
      <c r="M382" s="331"/>
      <c r="N382" s="331"/>
      <c r="O382" s="331"/>
      <c r="P382" s="331"/>
      <c r="Q382" s="331"/>
      <c r="R382" s="331"/>
      <c r="S382" s="331"/>
      <c r="T382" s="331"/>
      <c r="U382" s="331"/>
      <c r="V382" s="331"/>
      <c r="W382" s="331"/>
      <c r="X382" s="331"/>
      <c r="Y382" s="331"/>
      <c r="Z382" s="33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1:46" ht="15.75" customHeight="1">
      <c r="A383" s="331"/>
      <c r="B383" s="331"/>
      <c r="C383" s="331"/>
      <c r="D383" s="331"/>
      <c r="E383" s="331"/>
      <c r="F383" s="331"/>
      <c r="G383" s="331"/>
      <c r="H383" s="331"/>
      <c r="I383" s="331"/>
      <c r="J383" s="331"/>
      <c r="K383" s="331"/>
      <c r="L383" s="331"/>
      <c r="M383" s="331"/>
      <c r="N383" s="331"/>
      <c r="O383" s="331"/>
      <c r="P383" s="331"/>
      <c r="Q383" s="331"/>
      <c r="R383" s="331"/>
      <c r="S383" s="331"/>
      <c r="T383" s="331"/>
      <c r="U383" s="331"/>
      <c r="V383" s="331"/>
      <c r="W383" s="331"/>
      <c r="X383" s="331"/>
      <c r="Y383" s="331"/>
      <c r="Z383" s="33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1:46" ht="15.75" customHeight="1">
      <c r="A384" s="331"/>
      <c r="B384" s="331"/>
      <c r="C384" s="331"/>
      <c r="D384" s="331"/>
      <c r="E384" s="331"/>
      <c r="F384" s="331"/>
      <c r="G384" s="331"/>
      <c r="H384" s="331"/>
      <c r="I384" s="331"/>
      <c r="J384" s="331"/>
      <c r="K384" s="331"/>
      <c r="L384" s="331"/>
      <c r="M384" s="331"/>
      <c r="N384" s="331"/>
      <c r="O384" s="331"/>
      <c r="P384" s="331"/>
      <c r="Q384" s="331"/>
      <c r="R384" s="331"/>
      <c r="S384" s="331"/>
      <c r="T384" s="331"/>
      <c r="U384" s="331"/>
      <c r="V384" s="331"/>
      <c r="W384" s="331"/>
      <c r="X384" s="331"/>
      <c r="Y384" s="331"/>
      <c r="Z384" s="33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1:46" ht="15.75" customHeight="1">
      <c r="A385" s="331"/>
      <c r="B385" s="331"/>
      <c r="C385" s="331"/>
      <c r="D385" s="331"/>
      <c r="E385" s="331"/>
      <c r="F385" s="331"/>
      <c r="G385" s="331"/>
      <c r="H385" s="331"/>
      <c r="I385" s="331"/>
      <c r="J385" s="331"/>
      <c r="K385" s="331"/>
      <c r="L385" s="331"/>
      <c r="M385" s="331"/>
      <c r="N385" s="331"/>
      <c r="O385" s="331"/>
      <c r="P385" s="331"/>
      <c r="Q385" s="331"/>
      <c r="R385" s="331"/>
      <c r="S385" s="331"/>
      <c r="T385" s="331"/>
      <c r="U385" s="331"/>
      <c r="V385" s="331"/>
      <c r="W385" s="331"/>
      <c r="X385" s="331"/>
      <c r="Y385" s="331"/>
      <c r="Z385" s="33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1:46" ht="15.75" customHeight="1">
      <c r="A386" s="331"/>
      <c r="B386" s="331"/>
      <c r="C386" s="331"/>
      <c r="D386" s="331"/>
      <c r="E386" s="331"/>
      <c r="F386" s="331"/>
      <c r="G386" s="331"/>
      <c r="H386" s="331"/>
      <c r="I386" s="331"/>
      <c r="J386" s="331"/>
      <c r="K386" s="331"/>
      <c r="L386" s="331"/>
      <c r="M386" s="331"/>
      <c r="N386" s="331"/>
      <c r="O386" s="331"/>
      <c r="P386" s="331"/>
      <c r="Q386" s="331"/>
      <c r="R386" s="331"/>
      <c r="S386" s="331"/>
      <c r="T386" s="331"/>
      <c r="U386" s="331"/>
      <c r="V386" s="331"/>
      <c r="W386" s="331"/>
      <c r="X386" s="331"/>
      <c r="Y386" s="331"/>
      <c r="Z386" s="33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1:46" ht="15.75" customHeight="1">
      <c r="A387" s="331"/>
      <c r="B387" s="331"/>
      <c r="C387" s="331"/>
      <c r="D387" s="331"/>
      <c r="E387" s="331"/>
      <c r="F387" s="331"/>
      <c r="G387" s="331"/>
      <c r="H387" s="331"/>
      <c r="I387" s="331"/>
      <c r="J387" s="331"/>
      <c r="K387" s="331"/>
      <c r="L387" s="331"/>
      <c r="M387" s="331"/>
      <c r="N387" s="331"/>
      <c r="O387" s="331"/>
      <c r="P387" s="331"/>
      <c r="Q387" s="331"/>
      <c r="R387" s="331"/>
      <c r="S387" s="331"/>
      <c r="T387" s="331"/>
      <c r="U387" s="331"/>
      <c r="V387" s="331"/>
      <c r="W387" s="331"/>
      <c r="X387" s="331"/>
      <c r="Y387" s="331"/>
      <c r="Z387" s="33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1:46" ht="15.75" customHeight="1">
      <c r="A388" s="331"/>
      <c r="B388" s="331"/>
      <c r="C388" s="331"/>
      <c r="D388" s="331"/>
      <c r="E388" s="331"/>
      <c r="F388" s="331"/>
      <c r="G388" s="331"/>
      <c r="H388" s="331"/>
      <c r="I388" s="331"/>
      <c r="J388" s="331"/>
      <c r="K388" s="331"/>
      <c r="L388" s="331"/>
      <c r="M388" s="331"/>
      <c r="N388" s="331"/>
      <c r="O388" s="331"/>
      <c r="P388" s="331"/>
      <c r="Q388" s="331"/>
      <c r="R388" s="331"/>
      <c r="S388" s="331"/>
      <c r="T388" s="331"/>
      <c r="U388" s="331"/>
      <c r="V388" s="331"/>
      <c r="W388" s="331"/>
      <c r="X388" s="331"/>
      <c r="Y388" s="331"/>
      <c r="Z388" s="33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1:46" ht="15.75" customHeight="1">
      <c r="A389" s="331"/>
      <c r="B389" s="331"/>
      <c r="C389" s="331"/>
      <c r="D389" s="331"/>
      <c r="E389" s="331"/>
      <c r="F389" s="331"/>
      <c r="G389" s="331"/>
      <c r="H389" s="331"/>
      <c r="I389" s="331"/>
      <c r="J389" s="331"/>
      <c r="K389" s="331"/>
      <c r="L389" s="331"/>
      <c r="M389" s="331"/>
      <c r="N389" s="331"/>
      <c r="O389" s="331"/>
      <c r="P389" s="331"/>
      <c r="Q389" s="331"/>
      <c r="R389" s="331"/>
      <c r="S389" s="331"/>
      <c r="T389" s="331"/>
      <c r="U389" s="331"/>
      <c r="V389" s="331"/>
      <c r="W389" s="331"/>
      <c r="X389" s="331"/>
      <c r="Y389" s="331"/>
      <c r="Z389" s="33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1:46" ht="15.75" customHeight="1">
      <c r="A390" s="331"/>
      <c r="B390" s="331"/>
      <c r="C390" s="331"/>
      <c r="D390" s="331"/>
      <c r="E390" s="331"/>
      <c r="F390" s="331"/>
      <c r="G390" s="331"/>
      <c r="H390" s="331"/>
      <c r="I390" s="331"/>
      <c r="J390" s="331"/>
      <c r="K390" s="331"/>
      <c r="L390" s="331"/>
      <c r="M390" s="331"/>
      <c r="N390" s="331"/>
      <c r="O390" s="331"/>
      <c r="P390" s="331"/>
      <c r="Q390" s="331"/>
      <c r="R390" s="331"/>
      <c r="S390" s="331"/>
      <c r="T390" s="331"/>
      <c r="U390" s="331"/>
      <c r="V390" s="331"/>
      <c r="W390" s="331"/>
      <c r="X390" s="331"/>
      <c r="Y390" s="331"/>
      <c r="Z390" s="33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1:46" ht="15.75" customHeight="1">
      <c r="A391" s="331"/>
      <c r="B391" s="331"/>
      <c r="C391" s="331"/>
      <c r="D391" s="331"/>
      <c r="E391" s="331"/>
      <c r="F391" s="331"/>
      <c r="G391" s="331"/>
      <c r="H391" s="331"/>
      <c r="I391" s="331"/>
      <c r="J391" s="331"/>
      <c r="K391" s="331"/>
      <c r="L391" s="331"/>
      <c r="M391" s="331"/>
      <c r="N391" s="331"/>
      <c r="O391" s="331"/>
      <c r="P391" s="331"/>
      <c r="Q391" s="331"/>
      <c r="R391" s="331"/>
      <c r="S391" s="331"/>
      <c r="T391" s="331"/>
      <c r="U391" s="331"/>
      <c r="V391" s="331"/>
      <c r="W391" s="331"/>
      <c r="X391" s="331"/>
      <c r="Y391" s="331"/>
      <c r="Z391" s="33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1:46" ht="15.75" customHeight="1">
      <c r="A392" s="331"/>
      <c r="B392" s="331"/>
      <c r="C392" s="331"/>
      <c r="D392" s="331"/>
      <c r="E392" s="331"/>
      <c r="F392" s="331"/>
      <c r="G392" s="331"/>
      <c r="H392" s="331"/>
      <c r="I392" s="331"/>
      <c r="J392" s="331"/>
      <c r="K392" s="331"/>
      <c r="L392" s="331"/>
      <c r="M392" s="331"/>
      <c r="N392" s="331"/>
      <c r="O392" s="331"/>
      <c r="P392" s="331"/>
      <c r="Q392" s="331"/>
      <c r="R392" s="331"/>
      <c r="S392" s="331"/>
      <c r="T392" s="331"/>
      <c r="U392" s="331"/>
      <c r="V392" s="331"/>
      <c r="W392" s="331"/>
      <c r="X392" s="331"/>
      <c r="Y392" s="331"/>
      <c r="Z392" s="33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1:46" ht="15.75" customHeight="1">
      <c r="A393" s="331"/>
      <c r="B393" s="331"/>
      <c r="C393" s="331"/>
      <c r="D393" s="331"/>
      <c r="E393" s="331"/>
      <c r="F393" s="331"/>
      <c r="G393" s="331"/>
      <c r="H393" s="331"/>
      <c r="I393" s="331"/>
      <c r="J393" s="331"/>
      <c r="K393" s="331"/>
      <c r="L393" s="331"/>
      <c r="M393" s="331"/>
      <c r="N393" s="331"/>
      <c r="O393" s="331"/>
      <c r="P393" s="331"/>
      <c r="Q393" s="331"/>
      <c r="R393" s="331"/>
      <c r="S393" s="331"/>
      <c r="T393" s="331"/>
      <c r="U393" s="331"/>
      <c r="V393" s="331"/>
      <c r="W393" s="331"/>
      <c r="X393" s="331"/>
      <c r="Y393" s="331"/>
      <c r="Z393" s="33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1:46" ht="15.75" customHeight="1">
      <c r="A394" s="331"/>
      <c r="B394" s="331"/>
      <c r="C394" s="331"/>
      <c r="D394" s="331"/>
      <c r="E394" s="331"/>
      <c r="F394" s="331"/>
      <c r="G394" s="331"/>
      <c r="H394" s="331"/>
      <c r="I394" s="331"/>
      <c r="J394" s="331"/>
      <c r="K394" s="331"/>
      <c r="L394" s="331"/>
      <c r="M394" s="331"/>
      <c r="N394" s="331"/>
      <c r="O394" s="331"/>
      <c r="P394" s="331"/>
      <c r="Q394" s="331"/>
      <c r="R394" s="331"/>
      <c r="S394" s="331"/>
      <c r="T394" s="331"/>
      <c r="U394" s="331"/>
      <c r="V394" s="331"/>
      <c r="W394" s="331"/>
      <c r="X394" s="331"/>
      <c r="Y394" s="331"/>
      <c r="Z394" s="33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1:46" ht="15.75" customHeight="1">
      <c r="A395" s="331"/>
      <c r="B395" s="331"/>
      <c r="C395" s="331"/>
      <c r="D395" s="331"/>
      <c r="E395" s="331"/>
      <c r="F395" s="331"/>
      <c r="G395" s="331"/>
      <c r="H395" s="331"/>
      <c r="I395" s="331"/>
      <c r="J395" s="331"/>
      <c r="K395" s="331"/>
      <c r="L395" s="331"/>
      <c r="M395" s="331"/>
      <c r="N395" s="331"/>
      <c r="O395" s="331"/>
      <c r="P395" s="331"/>
      <c r="Q395" s="331"/>
      <c r="R395" s="331"/>
      <c r="S395" s="331"/>
      <c r="T395" s="331"/>
      <c r="U395" s="331"/>
      <c r="V395" s="331"/>
      <c r="W395" s="331"/>
      <c r="X395" s="331"/>
      <c r="Y395" s="331"/>
      <c r="Z395" s="33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1:46" ht="15.75" customHeight="1">
      <c r="A396" s="331"/>
      <c r="B396" s="331"/>
      <c r="C396" s="331"/>
      <c r="D396" s="331"/>
      <c r="E396" s="331"/>
      <c r="F396" s="331"/>
      <c r="G396" s="331"/>
      <c r="H396" s="331"/>
      <c r="I396" s="331"/>
      <c r="J396" s="331"/>
      <c r="K396" s="331"/>
      <c r="L396" s="331"/>
      <c r="M396" s="331"/>
      <c r="N396" s="331"/>
      <c r="O396" s="331"/>
      <c r="P396" s="331"/>
      <c r="Q396" s="331"/>
      <c r="R396" s="331"/>
      <c r="S396" s="331"/>
      <c r="T396" s="331"/>
      <c r="U396" s="331"/>
      <c r="V396" s="331"/>
      <c r="W396" s="331"/>
      <c r="X396" s="331"/>
      <c r="Y396" s="331"/>
      <c r="Z396" s="33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1:46" ht="15.75" customHeight="1">
      <c r="A397" s="331"/>
      <c r="B397" s="331"/>
      <c r="C397" s="331"/>
      <c r="D397" s="331"/>
      <c r="E397" s="331"/>
      <c r="F397" s="331"/>
      <c r="G397" s="331"/>
      <c r="H397" s="331"/>
      <c r="I397" s="331"/>
      <c r="J397" s="331"/>
      <c r="K397" s="331"/>
      <c r="L397" s="331"/>
      <c r="M397" s="331"/>
      <c r="N397" s="331"/>
      <c r="O397" s="331"/>
      <c r="P397" s="331"/>
      <c r="Q397" s="331"/>
      <c r="R397" s="331"/>
      <c r="S397" s="331"/>
      <c r="T397" s="331"/>
      <c r="U397" s="331"/>
      <c r="V397" s="331"/>
      <c r="W397" s="331"/>
      <c r="X397" s="331"/>
      <c r="Y397" s="331"/>
      <c r="Z397" s="33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1:46" ht="15.75" customHeight="1">
      <c r="A398" s="331"/>
      <c r="B398" s="331"/>
      <c r="C398" s="331"/>
      <c r="D398" s="331"/>
      <c r="E398" s="331"/>
      <c r="F398" s="331"/>
      <c r="G398" s="331"/>
      <c r="H398" s="331"/>
      <c r="I398" s="331"/>
      <c r="J398" s="331"/>
      <c r="K398" s="331"/>
      <c r="L398" s="331"/>
      <c r="M398" s="331"/>
      <c r="N398" s="331"/>
      <c r="O398" s="331"/>
      <c r="P398" s="331"/>
      <c r="Q398" s="331"/>
      <c r="R398" s="331"/>
      <c r="S398" s="331"/>
      <c r="T398" s="331"/>
      <c r="U398" s="331"/>
      <c r="V398" s="331"/>
      <c r="W398" s="331"/>
      <c r="X398" s="331"/>
      <c r="Y398" s="331"/>
      <c r="Z398" s="33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1:46" ht="15.75" customHeight="1">
      <c r="A399" s="331"/>
      <c r="B399" s="331"/>
      <c r="C399" s="331"/>
      <c r="D399" s="331"/>
      <c r="E399" s="331"/>
      <c r="F399" s="331"/>
      <c r="G399" s="331"/>
      <c r="H399" s="331"/>
      <c r="I399" s="331"/>
      <c r="J399" s="331"/>
      <c r="K399" s="331"/>
      <c r="L399" s="331"/>
      <c r="M399" s="331"/>
      <c r="N399" s="331"/>
      <c r="O399" s="331"/>
      <c r="P399" s="331"/>
      <c r="Q399" s="331"/>
      <c r="R399" s="331"/>
      <c r="S399" s="331"/>
      <c r="T399" s="331"/>
      <c r="U399" s="331"/>
      <c r="V399" s="331"/>
      <c r="W399" s="331"/>
      <c r="X399" s="331"/>
      <c r="Y399" s="331"/>
      <c r="Z399" s="33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1:46" ht="15.75" customHeight="1">
      <c r="A400" s="331"/>
      <c r="B400" s="331"/>
      <c r="C400" s="331"/>
      <c r="D400" s="331"/>
      <c r="E400" s="331"/>
      <c r="F400" s="331"/>
      <c r="G400" s="331"/>
      <c r="H400" s="331"/>
      <c r="I400" s="331"/>
      <c r="J400" s="331"/>
      <c r="K400" s="331"/>
      <c r="L400" s="331"/>
      <c r="M400" s="331"/>
      <c r="N400" s="331"/>
      <c r="O400" s="331"/>
      <c r="P400" s="331"/>
      <c r="Q400" s="331"/>
      <c r="R400" s="331"/>
      <c r="S400" s="331"/>
      <c r="T400" s="331"/>
      <c r="U400" s="331"/>
      <c r="V400" s="331"/>
      <c r="W400" s="331"/>
      <c r="X400" s="331"/>
      <c r="Y400" s="331"/>
      <c r="Z400" s="33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XIxAPwyW6MsC7JrRVdKpOBDmwcftstiKYy38/ffQaj1CI932om5ylMlyh+ZJ/5Zj81fRIQ+NEHibLDSqZOsmnA==" saltValue="hK40j42u8BbhomH3/FNiWg==" spinCount="100000" sheet="1" objects="1" scenarios="1" selectLockedCells="1" selectUnlockedCells="1"/>
  <mergeCells count="17">
    <mergeCell ref="A32:I32"/>
    <mergeCell ref="I9:I10"/>
    <mergeCell ref="J9:X9"/>
    <mergeCell ref="Y9:Y10"/>
    <mergeCell ref="A9:A10"/>
    <mergeCell ref="A1:C4"/>
    <mergeCell ref="D1:W4"/>
    <mergeCell ref="X1:Z1"/>
    <mergeCell ref="X2:Z2"/>
    <mergeCell ref="X3:Z3"/>
    <mergeCell ref="X4:Z4"/>
    <mergeCell ref="Z9:Z10"/>
    <mergeCell ref="B9:B10"/>
    <mergeCell ref="C9:C10"/>
    <mergeCell ref="D9:D10"/>
    <mergeCell ref="E9:E10"/>
    <mergeCell ref="F9:H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HACIENDA</vt:lpstr>
      <vt:lpstr>DESARROLLO</vt:lpstr>
      <vt:lpstr>SEGURIDAD Y CONVIVENCIA</vt:lpstr>
      <vt:lpstr>MUJER Y FAMILIA</vt:lpstr>
      <vt:lpstr>MOVILIDAD</vt:lpstr>
      <vt:lpstr>INFRAESTRUCTURA</vt:lpstr>
      <vt:lpstr>PLANEACIÓN</vt:lpstr>
      <vt:lpstr>SERVICIOS ADMINISTRATIVOS</vt:lpstr>
      <vt:lpstr>COMUNICACIONES</vt:lpstr>
      <vt:lpstr>EDUCACIÓN</vt:lpstr>
      <vt:lpstr>SALUD</vt:lpstr>
      <vt:lpstr>CONTROL INTERNO</vt:lpstr>
      <vt:lpstr>CULTURA</vt:lpstr>
      <vt:lpstr>INDEC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Velasquez Gonzalez</dc:creator>
  <cp:lastModifiedBy>Julie Quiroz Pineda</cp:lastModifiedBy>
  <dcterms:created xsi:type="dcterms:W3CDTF">2016-06-07T13:51:29Z</dcterms:created>
  <dcterms:modified xsi:type="dcterms:W3CDTF">2023-02-06T17:18:05Z</dcterms:modified>
</cp:coreProperties>
</file>