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192.168.1.8\Compartida_Control_Interno\SEGUIMIENTO CONTRALORIA 2019 Y 2020\"/>
    </mc:Choice>
  </mc:AlternateContent>
  <bookViews>
    <workbookView xWindow="0" yWindow="0" windowWidth="23970" windowHeight="9600" tabRatio="857" activeTab="1"/>
  </bookViews>
  <sheets>
    <sheet name="PLAN DE MEJORAM PLANEA" sheetId="10" r:id="rId1"/>
    <sheet name="EJECUCIÓN" sheetId="49" r:id="rId2"/>
    <sheet name="Ppto" sheetId="47" state="hidden" r:id="rId3"/>
  </sheets>
  <definedNames>
    <definedName name="_xlnm._FilterDatabase" localSheetId="1" hidden="1">EJECUCIÓN!$A$9:$U$36</definedName>
    <definedName name="_xlnm._FilterDatabase" localSheetId="0" hidden="1">'PLAN DE MEJORAM PLANEA'!$A$9:$U$33</definedName>
    <definedName name="_xlnm.Print_Area" localSheetId="1">EJECUCIÓN!$A$1:$U$34</definedName>
    <definedName name="_xlnm.Print_Area" localSheetId="0">'PLAN DE MEJORAM PLANEA'!$A$1:$U$33</definedName>
  </definedNames>
  <calcPr calcId="162913"/>
</workbook>
</file>

<file path=xl/calcChain.xml><?xml version="1.0" encoding="utf-8"?>
<calcChain xmlns="http://schemas.openxmlformats.org/spreadsheetml/2006/main">
  <c r="K8" i="10" l="1"/>
  <c r="L8" i="10"/>
  <c r="L8" i="49" l="1"/>
  <c r="S6" i="49" s="1"/>
  <c r="U6" i="49" s="1"/>
  <c r="K8" i="49"/>
  <c r="T7" i="49"/>
  <c r="K7" i="49" l="1"/>
  <c r="S5" i="49"/>
  <c r="U5" i="49" s="1"/>
  <c r="U7" i="49" s="1"/>
  <c r="T8" i="49" s="1"/>
  <c r="T7"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S5" i="10"/>
  <c r="U5" i="10" s="1"/>
  <c r="S6" i="10"/>
  <c r="U6" i="10" s="1"/>
  <c r="U7" i="10" l="1"/>
  <c r="T8" i="10" s="1"/>
  <c r="K7" i="10"/>
</calcChain>
</file>

<file path=xl/comments1.xml><?xml version="1.0" encoding="utf-8"?>
<comments xmlns="http://schemas.openxmlformats.org/spreadsheetml/2006/main">
  <authors>
    <author>FRANCISCO</author>
    <author>AHERRERA</author>
    <author>HENRY</author>
    <author>laquijano</author>
    <author xml:space="preserve">CONTRALORIA </author>
    <author>jmzambrano</author>
  </authors>
  <commentList>
    <comment ref="G1" authorId="0" shapeId="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text>
        <r>
          <rPr>
            <sz val="9"/>
            <color indexed="81"/>
            <rFont val="Tahoma"/>
            <family val="2"/>
          </rPr>
          <t>se debe dar mayor peso a la efectividad</t>
        </r>
      </text>
    </comment>
    <comment ref="T7" authorId="2" shapeId="0">
      <text>
        <r>
          <rPr>
            <sz val="9"/>
            <color indexed="81"/>
            <rFont val="Tahoma"/>
            <family val="2"/>
          </rPr>
          <t>SI NO SE EVALUAN ALGUNAS DE ESTAS VARIABLES, SE LLEVA A BASE 100 LAS QUE SE EVALUEN</t>
        </r>
      </text>
    </comment>
    <comment ref="A9" authorId="3" shapeId="0">
      <text>
        <r>
          <rPr>
            <b/>
            <sz val="8"/>
            <color indexed="81"/>
            <rFont val="Tahoma"/>
            <family val="2"/>
          </rPr>
          <t>Liste consecutivamente los hallazgos definidos  en el informe  partiendo de uno.  
Nota:  cuando una acción correctiva soluciona varios hallazgos de una misma naturaleza se  debe agrupar.</t>
        </r>
        <r>
          <rPr>
            <sz val="8"/>
            <color indexed="81"/>
            <rFont val="Tahoma"/>
            <family val="2"/>
          </rPr>
          <t xml:space="preserve">
</t>
        </r>
      </text>
    </comment>
    <comment ref="B9" authorId="4" shapeId="0">
      <text>
        <r>
          <rPr>
            <sz val="8"/>
            <color indexed="81"/>
            <rFont val="Tahoma"/>
            <family val="2"/>
          </rPr>
          <t>DESCRIBA BREVEMENTE EL HALLAZGO ( NO MAS DE 50 PALABRAS).</t>
        </r>
        <r>
          <rPr>
            <b/>
            <sz val="8"/>
            <color indexed="81"/>
            <rFont val="Tahoma"/>
            <family val="2"/>
          </rPr>
          <t xml:space="preserve">
</t>
        </r>
      </text>
    </comment>
    <comment ref="D9" authorId="0" shapeId="0">
      <text>
        <r>
          <rPr>
            <b/>
            <sz val="9"/>
            <color indexed="81"/>
            <rFont val="Tahoma"/>
            <family val="2"/>
          </rPr>
          <t xml:space="preserve">Registre el macroproceso finaciero o prosupuesto donde se presentó el hallazgo </t>
        </r>
        <r>
          <rPr>
            <sz val="9"/>
            <color indexed="81"/>
            <rFont val="Tahoma"/>
            <family val="2"/>
          </rPr>
          <t xml:space="preserve">
</t>
        </r>
      </text>
    </comment>
    <comment ref="E9" authorId="3" shapeId="0">
      <text>
        <r>
          <rPr>
            <b/>
            <sz val="8"/>
            <color indexed="81"/>
            <rFont val="Tahoma"/>
            <family val="2"/>
          </rPr>
          <t>Registre la acción correctiva que adopta la entidad para subsanar o corregir la causa que generó el  hallazgo.</t>
        </r>
        <r>
          <rPr>
            <sz val="8"/>
            <color indexed="81"/>
            <rFont val="Tahoma"/>
            <family val="2"/>
          </rPr>
          <t xml:space="preserve">
</t>
        </r>
      </text>
    </comment>
    <comment ref="F9" authorId="3" shapeId="0">
      <text>
        <r>
          <rPr>
            <b/>
            <sz val="8"/>
            <color indexed="81"/>
            <rFont val="Tahoma"/>
            <family val="2"/>
          </rPr>
          <t xml:space="preserve">Resultados cuantitativos  esperados, indicando la cantidad y denominación de la unidad de medida.
</t>
        </r>
      </text>
    </comment>
    <comment ref="G9" authorId="3" shapeId="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9" authorId="0" shapeId="0">
      <text>
        <r>
          <rPr>
            <sz val="9"/>
            <color indexed="81"/>
            <rFont val="Tahoma"/>
            <family val="2"/>
          </rPr>
          <t xml:space="preserve">Dependencia u organismo donde se realiza la acción
</t>
        </r>
      </text>
    </comment>
    <comment ref="I9" authorId="3" shapeId="0">
      <text>
        <r>
          <rPr>
            <sz val="8"/>
            <color indexed="81"/>
            <rFont val="Tahoma"/>
            <family val="2"/>
          </rPr>
          <t>Fecha programada para la terminación de cada actividad para el cumplimiento de la meta final. El término no debe exceder lo establecido en la resolución de planes de mejoramiento</t>
        </r>
      </text>
    </comment>
    <comment ref="J9" authorId="5" shapeId="0">
      <text>
        <r>
          <rPr>
            <sz val="8"/>
            <color indexed="81"/>
            <rFont val="Tahoma"/>
            <family val="2"/>
          </rPr>
          <t xml:space="preserve">Relacione el nombre del responsable por el cumplimiento de la meta.
</t>
        </r>
      </text>
    </comment>
    <comment ref="K9" authorId="0" shapeId="0">
      <text>
        <r>
          <rPr>
            <b/>
            <sz val="9"/>
            <color indexed="81"/>
            <rFont val="Tahoma"/>
            <family val="2"/>
          </rPr>
          <t>Califique:</t>
        </r>
        <r>
          <rPr>
            <sz val="9"/>
            <color indexed="81"/>
            <rFont val="Tahoma"/>
            <family val="2"/>
          </rPr>
          <t xml:space="preserve">
Cumple 2
Cumple parcialmente 1
No cumple 0
</t>
        </r>
      </text>
    </comment>
    <comment ref="L9" authorId="0" shapeId="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authors>
    <author>FRANCISCO</author>
    <author>AHERRERA</author>
    <author>HENRY</author>
    <author>laquijano</author>
    <author xml:space="preserve">CONTRALORIA </author>
    <author>jmzambrano</author>
  </authors>
  <commentList>
    <comment ref="G1" authorId="0" shapeId="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text>
        <r>
          <rPr>
            <sz val="9"/>
            <color indexed="81"/>
            <rFont val="Tahoma"/>
            <family val="2"/>
          </rPr>
          <t>se debe dar mayor peso a la efectividad</t>
        </r>
      </text>
    </comment>
    <comment ref="T7" authorId="2" shapeId="0">
      <text>
        <r>
          <rPr>
            <sz val="9"/>
            <color indexed="81"/>
            <rFont val="Tahoma"/>
            <family val="2"/>
          </rPr>
          <t>SI NO SE EVALUAN ALGUNAS DE ESTAS VARIABLES, SE LLEVA A BASE 100 LAS QUE SE EVALUEN</t>
        </r>
      </text>
    </comment>
    <comment ref="A9" authorId="3" shapeId="0">
      <text>
        <r>
          <rPr>
            <b/>
            <sz val="8"/>
            <color indexed="81"/>
            <rFont val="Tahoma"/>
            <family val="2"/>
          </rPr>
          <t>Liste consecutivamente los hallazgos definidos  en el informe  partiendo de uno.  
Nota:  cuando una acción correctiva soluciona varios hallazgos de una misma naturaleza se  debe agrupar.</t>
        </r>
        <r>
          <rPr>
            <sz val="8"/>
            <color indexed="81"/>
            <rFont val="Tahoma"/>
            <family val="2"/>
          </rPr>
          <t xml:space="preserve">
</t>
        </r>
      </text>
    </comment>
    <comment ref="B9" authorId="4" shapeId="0">
      <text>
        <r>
          <rPr>
            <sz val="8"/>
            <color indexed="81"/>
            <rFont val="Tahoma"/>
            <family val="2"/>
          </rPr>
          <t>DESCRIBA BREVEMENTE EL HALLAZGO ( NO MAS DE 50 PALABRAS).</t>
        </r>
        <r>
          <rPr>
            <b/>
            <sz val="8"/>
            <color indexed="81"/>
            <rFont val="Tahoma"/>
            <family val="2"/>
          </rPr>
          <t xml:space="preserve">
</t>
        </r>
      </text>
    </comment>
    <comment ref="D9" authorId="0" shapeId="0">
      <text>
        <r>
          <rPr>
            <b/>
            <sz val="9"/>
            <color indexed="81"/>
            <rFont val="Tahoma"/>
            <family val="2"/>
          </rPr>
          <t xml:space="preserve">Registre el macroproceso finaciero o prosupuesto donde se presentó el hallazgo </t>
        </r>
        <r>
          <rPr>
            <sz val="9"/>
            <color indexed="81"/>
            <rFont val="Tahoma"/>
            <family val="2"/>
          </rPr>
          <t xml:space="preserve">
</t>
        </r>
      </text>
    </comment>
    <comment ref="E9" authorId="3" shapeId="0">
      <text>
        <r>
          <rPr>
            <b/>
            <sz val="8"/>
            <color indexed="81"/>
            <rFont val="Tahoma"/>
            <family val="2"/>
          </rPr>
          <t>Registre la acción correctiva que adopta la entidad para subsanar o corregir la causa que generó el  hallazgo.</t>
        </r>
        <r>
          <rPr>
            <sz val="8"/>
            <color indexed="81"/>
            <rFont val="Tahoma"/>
            <family val="2"/>
          </rPr>
          <t xml:space="preserve">
</t>
        </r>
      </text>
    </comment>
    <comment ref="F9" authorId="3" shapeId="0">
      <text>
        <r>
          <rPr>
            <b/>
            <sz val="8"/>
            <color indexed="81"/>
            <rFont val="Tahoma"/>
            <family val="2"/>
          </rPr>
          <t xml:space="preserve">Resultados cuantitativos  esperados, indicando la cantidad y denominación de la unidad de medida.
</t>
        </r>
      </text>
    </comment>
    <comment ref="G9" authorId="3" shapeId="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9" authorId="0" shapeId="0">
      <text>
        <r>
          <rPr>
            <sz val="9"/>
            <color indexed="81"/>
            <rFont val="Tahoma"/>
            <family val="2"/>
          </rPr>
          <t xml:space="preserve">Dependencia u organismo donde se realiza la acción
</t>
        </r>
      </text>
    </comment>
    <comment ref="I9" authorId="3" shapeId="0">
      <text>
        <r>
          <rPr>
            <sz val="8"/>
            <color indexed="81"/>
            <rFont val="Tahoma"/>
            <family val="2"/>
          </rPr>
          <t>Fecha programada para la terminación de cada actividad para el cumplimiento de la meta final. El término no debe exceder lo establecido en la resolución de planes de mejoramiento</t>
        </r>
      </text>
    </comment>
    <comment ref="J9" authorId="5" shapeId="0">
      <text>
        <r>
          <rPr>
            <sz val="8"/>
            <color indexed="81"/>
            <rFont val="Tahoma"/>
            <family val="2"/>
          </rPr>
          <t xml:space="preserve">Relacione el nombre del responsable por el cumplimiento de la meta.
</t>
        </r>
      </text>
    </comment>
    <comment ref="K9" authorId="0" shapeId="0">
      <text>
        <r>
          <rPr>
            <b/>
            <sz val="9"/>
            <color indexed="81"/>
            <rFont val="Tahoma"/>
            <family val="2"/>
          </rPr>
          <t>Califique:</t>
        </r>
        <r>
          <rPr>
            <sz val="9"/>
            <color indexed="81"/>
            <rFont val="Tahoma"/>
            <family val="2"/>
          </rPr>
          <t xml:space="preserve">
Cumple 2
Cumple parcialmente 1
No cumple 0
</t>
        </r>
      </text>
    </comment>
    <comment ref="L9" authorId="0" shapeId="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sharedStrings.xml><?xml version="1.0" encoding="utf-8"?>
<sst xmlns="http://schemas.openxmlformats.org/spreadsheetml/2006/main" count="1319" uniqueCount="898">
  <si>
    <t>INCIDENCIA</t>
  </si>
  <si>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</si>
  <si>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</si>
  <si>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</si>
  <si>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</si>
  <si>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</si>
  <si>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</si>
  <si>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</si>
  <si>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</si>
  <si>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</si>
  <si>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</si>
  <si>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</si>
  <si>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</si>
  <si>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</si>
  <si>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</si>
  <si>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</si>
  <si>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</si>
  <si>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</si>
  <si>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</si>
  <si>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</si>
  <si>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</si>
  <si>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</si>
  <si>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</si>
  <si>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</si>
  <si>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</si>
  <si>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</si>
  <si>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</si>
  <si>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</si>
  <si>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</si>
  <si>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</si>
  <si>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</si>
  <si>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</si>
  <si>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</si>
  <si>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</si>
  <si>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</si>
  <si>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</si>
  <si>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</si>
  <si>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</si>
  <si>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</si>
  <si>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</si>
  <si>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</si>
  <si>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</si>
  <si>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</si>
  <si>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</si>
  <si>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</si>
  <si>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</si>
  <si>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</si>
  <si>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</si>
  <si>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</si>
  <si>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</si>
  <si>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</si>
  <si>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</si>
  <si>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</si>
  <si>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</si>
  <si>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</si>
  <si>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</si>
  <si>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</si>
  <si>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</si>
  <si>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</si>
  <si>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</si>
  <si>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</si>
  <si>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</si>
  <si>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</si>
  <si>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</si>
  <si>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</si>
  <si>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</si>
  <si>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</si>
  <si>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</si>
  <si>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</si>
  <si>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</si>
  <si>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</si>
  <si>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</si>
  <si>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</si>
  <si>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</si>
  <si>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</si>
  <si>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</si>
  <si>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</si>
  <si>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</si>
  <si>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</si>
  <si>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</si>
  <si>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</si>
  <si>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</si>
  <si>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</si>
  <si>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</si>
  <si>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</si>
  <si>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</si>
  <si>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</si>
  <si>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</si>
  <si>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</si>
  <si>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</si>
  <si>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</si>
  <si>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</si>
  <si>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</si>
  <si>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</si>
  <si>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</si>
  <si>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</si>
  <si>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</si>
  <si>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</si>
  <si>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</si>
  <si>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</si>
  <si>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</si>
  <si>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</si>
  <si>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</si>
  <si>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</si>
  <si>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</si>
  <si>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</si>
  <si>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</si>
  <si>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</si>
  <si>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</si>
  <si>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</si>
  <si>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</si>
  <si>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</si>
  <si>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</si>
  <si>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</si>
  <si>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</si>
  <si>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</si>
  <si>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</si>
  <si>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</si>
  <si>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</si>
  <si>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</si>
  <si>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</si>
  <si>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</si>
  <si>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</si>
  <si>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</si>
  <si>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</si>
  <si>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</si>
  <si>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</si>
  <si>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</si>
  <si>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</si>
  <si>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</si>
  <si>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</si>
  <si>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</si>
  <si>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</si>
  <si>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</si>
  <si>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</si>
  <si>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</si>
  <si>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</si>
  <si>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</si>
  <si>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</si>
  <si>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</si>
  <si>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</si>
  <si>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</si>
  <si>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</si>
  <si>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</si>
  <si>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</si>
  <si>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</si>
  <si>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</si>
  <si>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</si>
  <si>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</si>
  <si>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</si>
  <si>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</si>
  <si>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</si>
  <si>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</si>
  <si>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</si>
  <si>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</si>
  <si>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</si>
  <si>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</si>
  <si>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</si>
  <si>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</si>
  <si>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</si>
  <si>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</si>
  <si>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</si>
  <si>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</si>
  <si>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</si>
  <si>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</si>
  <si>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</si>
  <si>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</si>
  <si>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</si>
  <si>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</si>
  <si>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</si>
  <si>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</si>
  <si>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</si>
  <si>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</si>
  <si>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</si>
  <si>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</si>
  <si>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</si>
  <si>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</si>
  <si>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</si>
  <si>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</si>
  <si>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</si>
  <si>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</si>
  <si>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</si>
  <si>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</si>
  <si>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</si>
  <si>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</si>
  <si>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</si>
  <si>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</si>
  <si>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</si>
  <si>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</si>
  <si>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</si>
  <si>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</si>
  <si>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</si>
  <si>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</si>
  <si>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</si>
  <si>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</si>
  <si>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</si>
  <si>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</si>
  <si>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</si>
  <si>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</si>
  <si>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</si>
  <si>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</si>
  <si>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</si>
  <si>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</si>
  <si>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</si>
  <si>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</si>
  <si>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</si>
  <si>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</si>
  <si>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</si>
  <si>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</si>
  <si>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</si>
  <si>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</si>
  <si>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</si>
  <si>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</si>
  <si>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</si>
  <si>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</si>
  <si>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</si>
  <si>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</si>
  <si>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</si>
  <si>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</si>
  <si>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</si>
  <si>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</si>
  <si>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</si>
  <si>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</si>
  <si>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</si>
  <si>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</si>
  <si>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</si>
  <si>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</si>
  <si>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</si>
  <si>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</si>
  <si>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</si>
  <si>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</si>
  <si>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</si>
  <si>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</si>
  <si>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</si>
  <si>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</si>
  <si>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</si>
  <si>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</si>
  <si>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</si>
  <si>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</si>
  <si>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</si>
  <si>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</si>
  <si>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</si>
  <si>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</si>
  <si>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</si>
  <si>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</si>
  <si>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</si>
  <si>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</si>
  <si>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</si>
  <si>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</si>
  <si>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</si>
  <si>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</si>
  <si>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</si>
  <si>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</si>
  <si>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</si>
  <si>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</si>
  <si>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</si>
  <si>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</si>
  <si>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</si>
  <si>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</si>
  <si>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</si>
  <si>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</si>
  <si>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</si>
  <si>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</si>
  <si>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</si>
  <si>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</si>
  <si>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</si>
  <si>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</si>
  <si>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</si>
  <si>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</si>
  <si>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</si>
  <si>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</si>
  <si>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</si>
  <si>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</si>
  <si>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</si>
  <si>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</si>
  <si>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</si>
  <si>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</si>
  <si>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</si>
  <si>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</si>
  <si>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</si>
  <si>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</si>
  <si>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</si>
  <si>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</si>
  <si>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</si>
  <si>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</si>
  <si>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</si>
  <si>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</si>
  <si>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</si>
  <si>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</si>
  <si>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</si>
  <si>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</si>
  <si>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</si>
  <si>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</si>
  <si>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</si>
  <si>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</si>
  <si>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</si>
  <si>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</si>
  <si>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</si>
  <si>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</si>
  <si>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</si>
  <si>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</si>
  <si>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</si>
  <si>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</si>
  <si>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</si>
  <si>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</si>
  <si>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</si>
  <si>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</si>
  <si>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</si>
  <si>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</si>
  <si>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</si>
  <si>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</si>
  <si>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</si>
  <si>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</si>
  <si>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</si>
  <si>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</si>
  <si>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</si>
  <si>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</si>
  <si>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</si>
  <si>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</si>
  <si>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</si>
  <si>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</si>
  <si>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</si>
  <si>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</si>
  <si>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</si>
  <si>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</si>
  <si>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</si>
  <si>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</si>
  <si>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</si>
  <si>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</si>
  <si>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</si>
  <si>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</si>
  <si>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</si>
  <si>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</si>
  <si>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</si>
  <si>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</si>
  <si>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</si>
  <si>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</si>
  <si>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</si>
  <si>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</si>
  <si>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</si>
  <si>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</si>
  <si>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</si>
  <si>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</si>
  <si>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</si>
  <si>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</si>
  <si>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</si>
  <si>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</si>
  <si>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</si>
  <si>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</si>
  <si>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</si>
  <si>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</si>
  <si>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</si>
  <si>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</si>
  <si>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</si>
  <si>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</si>
  <si>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</si>
  <si>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</si>
  <si>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</si>
  <si>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</si>
  <si>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</si>
  <si>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</si>
  <si>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</si>
  <si>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</si>
  <si>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</si>
  <si>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</si>
  <si>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</si>
  <si>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</si>
  <si>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</si>
  <si>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</si>
  <si>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</si>
  <si>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</si>
  <si>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</si>
  <si>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</si>
  <si>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</si>
  <si>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</si>
  <si>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</si>
  <si>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</si>
  <si>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</si>
  <si>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</si>
  <si>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</si>
  <si>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</si>
  <si>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</si>
  <si>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</si>
  <si>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</si>
  <si>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</si>
  <si>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</si>
  <si>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</si>
  <si>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</si>
  <si>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</si>
  <si>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</si>
  <si>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</si>
  <si>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</si>
  <si>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</si>
  <si>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</si>
  <si>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</si>
  <si>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</si>
  <si>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</si>
  <si>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</si>
  <si>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</si>
  <si>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</si>
  <si>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</si>
  <si>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</si>
  <si>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</si>
  <si>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</si>
  <si>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</si>
  <si>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</si>
  <si>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</si>
  <si>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</si>
  <si>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</si>
  <si>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</si>
  <si>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</si>
  <si>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</si>
  <si>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</si>
  <si>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</si>
  <si>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</si>
  <si>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</si>
  <si>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</si>
  <si>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</si>
  <si>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</si>
  <si>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</si>
  <si>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</si>
  <si>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</si>
  <si>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</si>
  <si>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</si>
  <si>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</si>
  <si>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</si>
  <si>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</si>
  <si>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</si>
  <si>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</si>
  <si>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</si>
  <si>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</si>
  <si>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</si>
  <si>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</si>
  <si>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</si>
  <si>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</si>
  <si>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</si>
  <si>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</si>
  <si>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</si>
  <si>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</si>
  <si>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</si>
  <si>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</si>
  <si>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</si>
  <si>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</si>
  <si>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</si>
  <si>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</si>
  <si>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</si>
  <si>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</si>
  <si>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</si>
  <si>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</si>
  <si>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</si>
  <si>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</si>
  <si>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</si>
  <si>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</si>
  <si>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</si>
  <si>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</si>
  <si>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</si>
  <si>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</si>
  <si>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</si>
  <si>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</si>
  <si>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</si>
  <si>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</si>
  <si>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</si>
  <si>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</si>
  <si>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</si>
  <si>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</si>
  <si>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</si>
  <si>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</si>
  <si>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</si>
  <si>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</si>
  <si>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</si>
  <si>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</si>
  <si>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</si>
  <si>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</si>
  <si>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</si>
  <si>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</si>
  <si>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</si>
  <si>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</si>
  <si>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</si>
  <si>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</si>
  <si>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</si>
  <si>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</si>
  <si>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</si>
  <si>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</si>
  <si>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</si>
  <si>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</si>
  <si>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</si>
  <si>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</si>
  <si>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</si>
  <si>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</si>
  <si>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</si>
  <si>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</si>
  <si>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</si>
  <si>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</si>
  <si>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</si>
  <si>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</si>
  <si>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</si>
  <si>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</si>
  <si>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</si>
  <si>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</si>
  <si>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</si>
  <si>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</si>
  <si>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</si>
  <si>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</si>
  <si>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</si>
  <si>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</si>
  <si>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</si>
  <si>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</si>
  <si>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</si>
  <si>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</si>
  <si>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</si>
  <si>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</si>
  <si>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</si>
  <si>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</si>
  <si>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</si>
  <si>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</si>
  <si>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</si>
  <si>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</si>
  <si>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</si>
  <si>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</si>
  <si>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</si>
  <si>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</si>
  <si>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</si>
  <si>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</si>
  <si>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</si>
  <si>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</si>
  <si>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</si>
  <si>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</si>
  <si>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</si>
  <si>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</si>
  <si>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</si>
  <si>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</si>
  <si>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</si>
  <si>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</si>
  <si>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</si>
  <si>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</si>
  <si>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</si>
  <si>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</si>
  <si>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</si>
  <si>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</si>
  <si>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</si>
  <si>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</si>
  <si>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</si>
  <si>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</si>
  <si>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</si>
  <si>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</si>
  <si>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</si>
  <si>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</si>
  <si>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</si>
  <si>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</si>
  <si>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</si>
  <si>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</si>
  <si>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</si>
  <si>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</si>
  <si>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</si>
  <si>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</si>
  <si>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</si>
  <si>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</si>
  <si>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</si>
  <si>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</si>
  <si>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</si>
  <si>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</si>
  <si>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</si>
  <si>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</si>
  <si>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</si>
  <si>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</si>
  <si>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</si>
  <si>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</si>
  <si>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</si>
  <si>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</si>
  <si>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</si>
  <si>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</si>
  <si>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</si>
  <si>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</si>
  <si>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</si>
  <si>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</si>
  <si>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</si>
  <si>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</si>
  <si>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</si>
  <si>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</si>
  <si>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</si>
  <si>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</si>
  <si>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</si>
  <si>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</si>
  <si>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</si>
  <si>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</si>
  <si>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</si>
  <si>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</si>
  <si>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</si>
  <si>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</si>
  <si>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</si>
  <si>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</si>
  <si>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</si>
  <si>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</si>
  <si>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</si>
  <si>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</si>
  <si>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</si>
  <si>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</si>
  <si>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</si>
  <si>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</si>
  <si>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</si>
  <si>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</si>
  <si>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</si>
  <si>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</si>
  <si>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</si>
  <si>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</si>
  <si>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</si>
  <si>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</si>
  <si>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</si>
  <si>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</si>
  <si>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</si>
  <si>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</si>
  <si>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</si>
  <si>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</si>
  <si>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</si>
  <si>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</si>
  <si>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</si>
  <si>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</si>
  <si>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</si>
  <si>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</si>
  <si>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</si>
  <si>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</si>
  <si>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</si>
  <si>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</si>
  <si>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</si>
  <si>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</si>
  <si>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</si>
  <si>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</si>
  <si>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</si>
  <si>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</si>
  <si>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</si>
  <si>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</si>
  <si>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</si>
  <si>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</si>
  <si>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</si>
  <si>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</si>
  <si>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</si>
  <si>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</si>
  <si>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</si>
  <si>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</si>
  <si>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</si>
  <si>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</si>
  <si>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</si>
  <si>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</si>
  <si>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</si>
  <si>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</si>
  <si>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</si>
  <si>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</si>
  <si>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</si>
  <si>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</si>
  <si>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</si>
  <si>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</si>
  <si>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</si>
  <si>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</si>
  <si>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</si>
  <si>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</si>
  <si>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</si>
  <si>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</si>
  <si>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</si>
  <si>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</si>
  <si>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</si>
  <si>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</si>
  <si>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</si>
  <si>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</si>
  <si>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</si>
  <si>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</si>
  <si>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</si>
  <si>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</si>
  <si>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</si>
  <si>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</si>
  <si>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</si>
  <si>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</si>
  <si>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</si>
  <si>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</si>
  <si>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</si>
  <si>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</si>
  <si>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</si>
  <si>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</si>
  <si>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</si>
  <si>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</si>
  <si>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</si>
  <si>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</si>
  <si>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</si>
  <si>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</si>
  <si>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</si>
  <si>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</si>
  <si>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</si>
  <si>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</si>
  <si>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</si>
  <si>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</si>
  <si>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</si>
  <si>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</si>
  <si>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</si>
  <si>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</si>
  <si>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</si>
  <si>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</si>
  <si>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</si>
  <si>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</si>
  <si>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</si>
  <si>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</si>
  <si>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</si>
  <si>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</si>
  <si>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</si>
  <si>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</si>
  <si>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</si>
  <si>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</si>
  <si>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</si>
  <si>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</si>
  <si>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</si>
  <si>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</si>
  <si>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</si>
  <si>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</si>
  <si>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</si>
  <si>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</si>
  <si>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</si>
  <si>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</si>
  <si>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</si>
  <si>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</si>
  <si>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</si>
  <si>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</si>
  <si>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</si>
  <si>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</si>
  <si>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</si>
  <si>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</si>
  <si>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</si>
  <si>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</si>
  <si>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</si>
  <si>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</si>
  <si>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</si>
  <si>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</si>
  <si>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</si>
  <si>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</si>
  <si>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</si>
  <si>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</si>
  <si>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</si>
  <si>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</si>
  <si>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</si>
  <si>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</si>
  <si>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</si>
  <si>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</si>
  <si>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</si>
  <si>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</si>
  <si>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</si>
  <si>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</si>
  <si>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</si>
  <si>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</si>
  <si>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</si>
  <si>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</si>
  <si>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</si>
  <si>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</si>
  <si>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</si>
  <si>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</si>
  <si>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</si>
  <si>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</si>
  <si>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OBSERVACIÓN</t>
  </si>
  <si>
    <t>ESTADO DE LA ACCIÓN
(Cerrada-C / Abierta-A)</t>
  </si>
  <si>
    <t>MACROPROCESO PROCESO</t>
  </si>
  <si>
    <t>Cumple</t>
  </si>
  <si>
    <t>Cumple parcialmente</t>
  </si>
  <si>
    <t>No 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</si>
  <si>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</si>
  <si>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</si>
  <si>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</si>
  <si>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</si>
  <si>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</si>
  <si>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</si>
  <si>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</si>
  <si>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</si>
  <si>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</si>
  <si>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</si>
  <si>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</si>
  <si>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</si>
  <si>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</si>
  <si>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</si>
  <si>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</si>
  <si>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</si>
  <si>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</si>
  <si>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</si>
  <si>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</si>
  <si>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</si>
  <si>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</si>
  <si>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</si>
  <si>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</si>
  <si>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</si>
  <si>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</si>
  <si>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 xml:space="preserve">Entidad auditada: XXXX ESE </t>
  </si>
  <si>
    <t>CONTRALORÍA GENERAL DE ANTIOQUIA</t>
  </si>
  <si>
    <t xml:space="preserve">Auditoría:Financiera y de Gestión </t>
  </si>
  <si>
    <t>Fecha realización:Febrero 23 de 2021</t>
  </si>
  <si>
    <t>AREA RESPONSABLE</t>
  </si>
  <si>
    <t>ADMISTRATIVA</t>
  </si>
  <si>
    <t>ADMINISTRATIVA</t>
  </si>
  <si>
    <t>ABIERTA</t>
  </si>
  <si>
    <t>REFERENCIACIÓN: A/CP-6</t>
  </si>
  <si>
    <t>Abierta</t>
  </si>
  <si>
    <t xml:space="preserve">Verificado el certificado expedido por el Banco de Bogotá, mediante el cual relaciona cuentas bancarias de las cuales el Municipio de Caldas es cuenta habiente, reportan la cuenta número 497084087 con saldo a diciembre 31 por valor de $32.627.088, se observó que no se encuentra registrada ni en boletín de tesorería, ni en contabilidad.expedidas por la Contaduría General de la Nación; Capítulo II Efectivo y Equivalentes de efectivo del Manual de Políticas Contables del Municipio adoptadas mediante Decreto 000151 del 03/10/2019. Lo anterior,genera una incorrección cuyo efecto es una subestimación de los activos por valor de $32.627.088.
</t>
  </si>
  <si>
    <t>Confrontado el saldo de la cuenta 1337 Transferencias por Cobrar de $1.465.346.539, contra lo reportado en el Sistema General de Regalías Informe de Operaciones Reciprocas diciembre 2020, SICODIS, ficha SGP por entidad, última doceava 2020, CGN2015_002_Operaciones_Reciprocas_Convergencia, 01-10-2020 al 31-12-2020 del Ministerio de Salud y Protección Social y las del Ministerio de Hacienda y Crédito Público, se pudo evidenciar que a diciembre 31 de 2020, la entidad no reconoció contablemente la última doceava en la subcuenta 13370302 Régimen Subsidiado por $498.548.304. Lo anterior, genera una incorrección, subestima los activos por valor de $498.548.304. En consecuencia, la entidad inobservó los numeral 4.1.1. y 4.1.2. del Marco Conceptual, Resolución 533 de 2015 y sus modificatorias, relacionados con las características fundamentales de relevancia y representación fiel; así mismo, el numeral 5 Reconocimiento, del Capítulo VI Cuentas por Cobrar, del Decreto 000151 del 3/10/2019, por medio del cual se adopta el Manual de Políticas Contables del Municipio. Además, se está desacatando lo establecido en los numerales 3.2.3.1, 3.2.14 y 3.2.16 de la Resolución 193 de 2016 y los numerales 1.2.1., 1.2.2 y 1.2.4 del Instructivo 001 del 4/12/2020, normas de la Contaduría General de la Nación.</t>
  </si>
  <si>
    <t xml:space="preserve">Al verificar que la totalidad de las modificaciones presupuestales por adiciones reportadas en el CGR_PRESUPUESTAL 01-10-2020 al 31-12-2020, Programación y Ejecución Presupuestal de Ingresos y Gastos, y en la Ejecución Presupuestal de Ingresos y Gastos al 31/12/2020, por $28.140.679.668, frente a los actos administrativos que soportan las modificaciones por este concepto al presupuesto aportados por la entidad (Decretos), no se estableció la existencia del certificado emitido por el contador de la entidad donde se indique de manera clara y precisa la fuente del recurso que sirvió de base para la adición en cada uno de ellos. Situación que no es consistente con lo dispuesto en el Acuerdo 006 del 28/06/2011, Estatuto Orgánico del Presupuesto del Municipio, artículo 97 numeral 4 y Decreto 111 de 1996, artículo 82.                                                                                   Por otro lado, el Artículo 97, numeral 4 del Acuerdo 006 del 28/06/2011, Estatuto Orgánico del Presupuesto del Municipio dice: “La disponibilidad de los ingresos para adiciones al presupuesto será certificada por el Jefe de presupuesto respectivo o por quien haga sus veces…”, este hecho va en contravía a lo establecido en el artículo 82 del Decreto 111 de 1996, Estatuto Orgánico del Presupuesto, que establece lo siguiente. “La disponibilidad de los ingresos de la Nación para abrir los créditos adicionales al presupuesto será certificada por el Contador General.” </t>
  </si>
  <si>
    <t>Cotejadas las reducciones presupuestales efectuados por la entidad durante la vigencia 2020 y reportadas en el CGR_PRESUPUESTAL 01-10-2020 al 31-12-2020, Programación y Ejecución Presupuestal de Ingresos y Gastos, y la Ejecución Presupuestal de Ingresos y Gastos al 31/12/2020 por $4.206.780.752, frente a los actos administrativos que soportan las modificaciones por este concepto al presupuesto aportados por la entidad, no fue posible obtener los documentos donde se sustenta de manera clara y precisa del hecho que la generó y facilite su verificación. Situación que no es consistente con lo dispuesto en el Acuerdo 006 del 28/06/2011, Estatuto Orgánico del Presupuesto del Municipio, artículo 93, numerales: 1. Que los funcionarios encargados del seguimiento al recaudo de las rentas, estime que los recaudos del año puedan ser inferiores al total de los gastos y obligaciones contraídas con cargo a los recursos; 2. Que no fueran aprobados los nuevos recursos por el concejo o que los aprobados fueron insuficientes para atender los gastos a que se refiere el artículo 347 de la Constitución Política; 3. Que no se perfeccionen los recursos de crédito autorizados; y 4. El monto del órgano correspondiente supere el límite de gastos establecidos en la ley 617 de 2000.
Es deber de la entidad velar porque todas las operaciones presupuestales cuenten con el respectivo soporte idóneo que las respalde, de manera que la información registrada sea susceptible de verificación y comprobación, además de razonable.                                                                                                                                                                                                                  En cuanto a la tipificación inicial de presunta incidencia Administrativa Disciplinaria, el auditor responsable de la Hallazgo considera modificarla a presunta incidencia Administrativa, por cuanto la incorrección fue soportada en la diferencia cuantitativa, quedando pendiente la sustentación del hecho</t>
  </si>
  <si>
    <t xml:space="preserve">Confrontados los traslados presupuestales efectuados por la entidad durante la vigencia 2020 y reportados en el CGR_PRESUPUESTAL 01-10-2020 al 31-12-2020, Programación y Ejecución Presupuestal de Ingresos y Gastos, y la Ejecución Presupuestal de Ingresos y Gastos al 31/12/2020 por $7.050.042.400, contra los actos administrativos que autorizaron las modificaciones al presupuesto por este concepto aportados por la entidad, no se obtuvo el certificado emitido por el jefe de presupuesto de la entidad donde se señale la disponibilidad de las apropiaciones para efectuar los traslados presupuestales. Situación que no es consistente con lo dispuesto en el Acuerdo 006 del 28/06/2011, Estatuto Orgánico del Presupuesto del Municipio, artículo 97 numeral 5 y Decreto 111 de 1996, artículo 82.
Es deber de la entidad velar porque todas las operaciones presupuestales cuenten con el respectivo soporte idóneo que las respalde, de manera que la información registrada sea susceptible de verificación y comprobación, además de razonable. Por lo tanto, la condición evidenciada y descrita en los párrafos anteriores, pudo originarse por deficiencias de control en el área administrativa correspondiente.”
</t>
  </si>
  <si>
    <t xml:space="preserve">La entidad reportó en el CGR_PRESUPUESTAL 01-10-2020 al 31-12-2020, Ejecución de Gastos código 2.4.02.01 Amortizaciones por $1.907.756.386, al compararlo frente al saldo amortizado en la vigencia 2020, según variación 2020 – 2019 enunciada en la Nota 20 Prestamos por Pagar a los Estados Financieros al 31/12/2020 de la cuenta contable 2313 Financiamiento Interno de Corto Plazo de $2.021.411.961, se estableció una diferencia de $113.655.575. Lo anterior ocasiona una incorrección, cuyo efecto es una subestimación en la ejecución presupuestal.
La situación evidenciada no garantiza la exactitud y coherencia del saldo reportado por el responsable de la rendición y no es consistente con lo dispuesto en el Parágrafo del artículo 3 de la Resolución Reglamentaria No 032 del 19/07/2019, modificada por la Resolución 0035 del 30 de abril de 2020 de la Contraloría General de la Republica.
</t>
  </si>
  <si>
    <t xml:space="preserve">La entidad reportó en el CGR_PRESUPUESTAL 01-10-2020 al 31-12-2020, Ejecución de Gastos código 2.4.02.02 Intereses por $1.955.169.501, al cotejarlo frente al saldo revelado en el libro mayor al 31/12/2020 para la subcuenta 58049001 Interés de operaciones crédito internas a largo plazo de $1.219.184.478, se estableció una diferencia de $735.763.547. Lo anterior ocasiona una incorrección, cuyo efecto es una sobrestimación en la ejecución presupuestal.
La situación evidenciada no garantiza la exactitud y coherencia del saldo reportado por el responsable de la rendición y no es consistente con lo dispuesto en el Parágrafo del artículo 3 de la Resolución Reglamentaria No 032 del 19/07/2019, modificada por la Resolución 0035 del 30 de abril de 2020 de la Contraloría General de la Republica.
</t>
  </si>
  <si>
    <t xml:space="preserve">Al verificar la existencia de soportes que avalen las cifras reportadas por la entidad en el FUT_CIERRE_FISCAL_SITUACION_FISCAL, 01-01-2019 al 31-12-2019, no fue posible establecer los documentos que respaldan los cheques no cobrados por $133.830. (Cifras en miles a pesar de ser en pesos). 
Lo anterior ocasiona una imposibilidad, cuyo efecto es una limitación, por cuanto el equipo auditor no pudo aplicar procedimientos para recoger la evidencia suficiente y adecuada.                                                                                                                                                                                                                                                                                                                                               La situación evidenciada no garantiza la exactitud y completitud de los saldos reportados por los responsables de la rendición y no es consistente con lo dispuesto en el Parágrafo del artículo 3 de la Resolución Reglamentaria No 032 del 19/07/2019, modificada por la Resolución 0035 del 30 de abril de 2020 de la Contraloría General de la Republica.
</t>
  </si>
  <si>
    <t>Al comprobar la existencia de soportes que avalen las cifra reportadas por la entidad en el FUT_CIERRE_FISCAL_SITUACION_FISCAL, 01-01-2020 al 31-12-2020, se presentaron diferencias por soportar en cuentas por pagar de la vigencia de $551.575.334 y con respecto a las reservas presupuestales en el Decreto 001 del 04/01/2021 se constituyeron $42.735.197 de más a la cifra reportada. Lo anterior ocasiona una imposibilidad en el saldo reportado en recursos de terceros, cuyo efecto es una limitación en la ejecución presupuestal, por cuanto el equipo auditor no pudo aplicar procedimientos para recoger la evidencia suficiente y adecuada. Igualmente, se presenta una incorrección, cuyo efecto es una sobrestimación en cuentas por pagar y reservas presupuestales.                                                                                                                                                                                                                    La situación evidenciada no garantiza la exactitud y completitud de los saldos reportados por los responsables de la rendición y no es consistente con lo dispuesto en el Parágrafo del artículo 3 de la Resolución Reglamentaria No 032 del 19/07/2019, modificada por la Resolución 0035 del 30 de abril de 2020 de la Contraloría General de la Republica</t>
  </si>
  <si>
    <t xml:space="preserve">Al Comparar la información relacionada con el servicio de la deuda reportada en el FUT_DEUDA_PUBLICA, 01-01-2020 al 31-12-2020; en FUT_SERVICIO_DEUDA SERVICIO_DEUDA 01-10-2020 al 31-12-2020; en el CGR_PRESUPUESTAL EJECUCIONDEGASTOS y la información contable, se estableció que no existe coherencia en los datos que rinden. En consecuencia, se presenta una incorrección de presentación y revelación de la ejecución presupuestal de la vigencia.
La situación evidenciada no garantiza la exactitud de los saldos reportados por los responsables de la rendición y no es consistente con lo dispuesto en el Parágrafo del artículo 3 de la Resolución Reglamentaria No 032 del 19/07/2019, modificada por la Resolución 0035 del 30 de abril de 2020 de la Contraloría General de la Republica
</t>
  </si>
  <si>
    <t xml:space="preserve">Al Comparar la información relacionada con el servicio de la deuda reportada en el FUT_DEUDA_PUBLICA, 01-01-2020 al 31-12-2020, se estableció que lo reportado como SALDO CIERRE VIGENCIA ANTERIOR de $16.308.624.569 no coincide con el SALDO DEUDA CIERRE VIGENCIA ACTUAL 01-01-2019 al 31-12-2019 de $14.515.374.297, situación parecida ocurre con los intereses pagados en la vigencia por $3.977.603.209 y las amortizaciones pagadas vigencia de $2.942.193.480, cuyas cifras no coinciden con las reportadas en el CGR_PRESUPUESTAL, EJECUCION DEGASTOS 01-10-2020 al 31-12-2020, Libro Mayor al 31/12/2020 y Estado de Situación Financiera Comparativo, diciembre 2019 a diciembre 2020. Por último, al efectuar el cálculo matemático para determinar el saldo deuda cierre vigencia actual al 31-12-2020 el resultado es de $13.366.431.089 y no de $12.292.188.722, presentando una diferencia de $1.074.242.367, lo anterior denota que el saldo deuda cierre vigencia actual al 31-12-2020 fue ajustado al registro contable a sabiendas que no es consistente con las operaciones.
La situación evidenciada en este reporte no garantiza la exactitud de los saldos reportados por los responsables de la rendición y no es consistente con lo dispuesto en el Parágrafo del artículo 3 de la Resolución Reglamentaria No 032 del 19/07/2019, modificada por la Resolución 0035 del 30 de abril de 2020 de la Contraloría General de la Republica.
</t>
  </si>
  <si>
    <t xml:space="preserve">Al verificar el CGR_Presupuestal 01-10-2020 al 31-12-2020, Programación y Ejecución de Gastos, se estableció que la entidad en la columna “VIGENCIA GASTO”, solo reporta el código 1 vigencia actual, dejando de reflejar los códigos 2 Reservas y 3 Cuentas por Pagar, donde muestra la constitución y ejecución de estos dos conceptos constituidos al 31/12/2019.
La situación evidenciada no es consistente con las instrucciones para envío de categoría presupuestal dadas por la CGR y con lo dispuesto en el Parágrafo del artículo 3 de la Resolución Reglamentaria No 032 del 19/07/2019 modificada por la Resolución 0035 del 30 de abril de 2020 de la Contraloría General de la Republica. Por lo tanto, la condición evidenciada y descrita en los párrafos anteriores, pudo originarse por deficiencias de control en el área administrativa correspondiente.
</t>
  </si>
  <si>
    <t xml:space="preserve">Al verificar el cumplimiento de la aplicación de las normas presupuestales en la etapa de programación presupuestal relacionada con el estudio y aprobación del ante proyecto de presupuesto preparado por los funcionarios encargados de los procesos de planeación y presupuesto, no fue posible obtener el documento soporte que avale esta actividad.
Es deber de la entidad auditada, durante los primeros meses de cada año, los funcionarios encargados de la planeación del presupuesto, preparen los parámetros económicos y criterios para la elaboración del proyecto de presupuesto a fin de ser presentados y aprobados por el Consejo de Gobierno. En consecuencia, la condición evidenciada se presentó por la inobservancia a las disposiciones establecidas en el capítulo IV Programación Presupuestal, artículo 47 del Acuerdo 006 del 28/06/2011, Estatuto Orgánico del Presupuesto del Municipio.
</t>
  </si>
  <si>
    <t>Director Financiero y Secretario de Hacienda</t>
  </si>
  <si>
    <t xml:space="preserve">Revisado el contrato de interventoría No. 543 de 2020, suscrito con Construtécnicas y diseños S.A.S., cuyo objeto fue “Interventoría técnica, administrativa, financiera y ambiental al contrato de obra resultado de la licitación pública 003 de 2020 del Municip io de Caldas (Antioquia)”, por un valor de $294.163.006, contrato terminado y sin liquidar, se encontró lo siguiente:
Al revisar la propuesta económica presentada por el proponente Construtécnicas y diseños S.A.S, con relación al Cálculo del Factor Multiplicador, se evidenció que el comité asesor y evaluador no hizo las respectivas correcciones al Factor Multiplicador presentado por el interventor, lo que afecta el valor total del contrato, inobservando lo establecido en el Articulo 2.2.1.1.2.2.3. del Decreto 1082 de 2015.  
</t>
  </si>
  <si>
    <t>Servicos Administrativos Bienes</t>
  </si>
  <si>
    <t>Contabilidad y Financiero</t>
  </si>
  <si>
    <t>Infraestructura</t>
  </si>
  <si>
    <t xml:space="preserve">Revisado el contrato No. 535 de 2020, suscrito con el Consorcio C &amp; T Sur, cuyo objeto fue “Mejoramiento, modernización, mantenimiento preventivo y correctivo de la infraestructura de seguridad y video vigilancia en materia tecnológica, electrónica; infraestructura física, equipamiento, espacio público, saneamiento básico y mobiliario urbano del Municipio de Caldas, incluye obras conexas y complementarias”, por un valor de $3.965.739.116, contrato terminado y sin liquidar, se encontró lo siguiente:
Al revisar la propuesta económica presentada por el proponente Consorcio C &amp; T Sur, con relación al Cálculo de la Administración y la Utilidad, se evidenció que el comité asesor y evaluador no hizo las respectivas correcciones al AU presentado por el contratista y que afecta el valor total del contrato, inobservando lo establecido en el Articulo 2.2.1.1.2.2.3. del Decreto 1082 de 2015.  
</t>
  </si>
  <si>
    <t>A partir del mes de mayo de 2021, se harán las correspondientes ajustes a las cuentas contables.Cargando los debidos valroes tanto de amortización de capital e interes tanto en las cuentas presupuestales como contablers. Quedando a diciembre 31 de 2021 debidamente ajustado.</t>
  </si>
  <si>
    <t>Tanto el informe presupuestal, como la constitución de la reservas y cuentas por pagar estan debidamente soportados.  La inconsistencia se genero durante el envio de la información.  Inmediatamente se hicieron las correccines del caso.</t>
  </si>
  <si>
    <t>A partir del mes de mayo de 2021, se harán las correspondientes ajustes a las cuentas contables.Cargando los debidos valores tanto de amortización de capital e interes tanto en las cuentas presupuestales como contablers. Quedando a diciembre 31 de 2021 debidamente ajustado.</t>
  </si>
  <si>
    <t xml:space="preserve">El reporte del cierre fiscal anual hasta el año 2019, se estaba realizando en miles de pesos, a partir del año 2020 se envia el reporte en pesos. </t>
  </si>
  <si>
    <t>El saldo referido a diciembre 31 de 2020,  no se había identificado su origen. Se corrigió en el mes de enero ( se incorporó al boletín y en presupuesto ). Se anexa conciliación de enero de 2021.</t>
  </si>
  <si>
    <t>La entidad certifica el saldo de embargos e informa del avance de los procesos, en el cual se observa la poca información que se tiene sobre los mismos, para determinar la actuación y proceder a sanear estas partidas, dada la antigüedad de algunos procesos; Es deber de la entidad velar porque todas las operaciones financieras cuenten con el respectivo soporte idóneo que las respalde, de manera que la información registrada sea verificable y comprobable, además de razonable; situación que genera incorrección en la cuenta Depósitos Entregados en Garantía, sobreestimando el activo por valor de $225.046.890 al no determinar el estado real del proceso jurídico; hecho que ha sido advertido en auditorias de vigencias anteriores.Esta situación inobserva el numeral 3.2.14 de la Resolución 193 de 2016; así como el numeral 1.2.4 del Instructivo 001 de diciembre de 2020, en lo referente a determinar la existencia real de bienes, derechos y obligaciones y documentos soportes idóneos; normas expedidas por la Contaduría General de la Nación. Igualmente, desacata los numeral 4.1.1. y 4.1.2. del Marco Conceptual, Resolución 533 de 2015 y sus modificatorias, relacionados con las características fundamentales de relevancia y representación fiel.</t>
  </si>
  <si>
    <t>A partir del mes de mayo de 2021, se harán las correspondientes ajustes a las cuentas contables.Cargando los debidos valores de amortización de capital e interes tanto en las cuentas presupuestales como contablers. Quedando a diciembre 31 de 2021 debidamente ajustado,  de manera que se cumplan las características fundamentales de relevancia y representación fiel, de conformidad con los numeral 4.1.1. y 4.1.2 Resolución 533 de 2015 .</t>
  </si>
  <si>
    <t>A partir del mes de mayo de 2021, se harán las correspondientes  reclasificación de cuentas  contables de cartera, para que dentro del proceso contable se de cumplimiento al Catálogo General de Cuentas (CGC Versión 2015.09), en los numerales 2.1. Activos, 2.2. Pasivos y 2.5. Gastos, de la Resolución 533 de 2015 y sus modificatorias</t>
  </si>
  <si>
    <t xml:space="preserve">Durante el año 2021, cada movimiento presupuestal , llevará la  respectiva certificación de Contador o Jefe de prespuesto  dando cumplimiento a  lo dispuesto en el Acuerdo 006 del 28/06/2011, Estatuto Orgánico del Presupuesto del Municipio, artículo 97 numeral 4 y Decreto 111 de 1996, artículo 82. </t>
  </si>
  <si>
    <t>En la actualidad el Sistema Financiero Saimyr se encuentra  desarrollando la plataforma que permita rendir los informes de acuerdo a los requerimientos. Desarrollo que se prevee quede listo al 31 de diciembre de 2021.</t>
  </si>
  <si>
    <t>Registrar a partir del mes de enero de la presente anualidad  en el boletin de tersoreria y en la la cuenta contable,  la totalidad de los recursos .</t>
  </si>
  <si>
    <t>Reclasificar  las  cuentas  contables de cartera, para que dentro del proceso contable se de cumplimiento al Catálogo General de Cuentas (CGC Versión 2015.09), en los numerales 2.1. Activos, 2.2. Pasivos y 2.5. Gastos, de la Resolución 533 de 2015 y sus modificatorias.</t>
  </si>
  <si>
    <t>Reclasificar durante la preente anualidad , las cuentas  contables de cartera, para que dentro del proceso contable se de cumplimiento al Catálogo General de Cuentas (CGC Versión 2015.09), en los numerales 2.1. Activos, 2.2. Pasivos y 2.5. Gastos, de la Resolución 533 de 2015 y sus modificatorias.</t>
  </si>
  <si>
    <t xml:space="preserve">Expedir certificación de Contador o Jefe de prespuesto por cada movimiento presupuestal ,  en cumplimiento a  lo dispuesto en el Acuerdo 006 del 28/06/2011, Estatuto Orgánico del Presupuesto del Municipio, artículo 97 numeral 4 y Decreto 111 de 1996, artículo 82. </t>
  </si>
  <si>
    <t xml:space="preserve">Enviar en la presente anualidad el informe Fut-Cierre Fiscal en pesos. </t>
  </si>
  <si>
    <t>Verificar que  el informe presupuestal, como la constitución de la reservas y cuentas por pagar estan debidamente soportados.</t>
  </si>
  <si>
    <t>Verificar  en los tres  informes, los datos enviados que coincidan tanto en contabilidad, presupuesto , como formato  deuda</t>
  </si>
  <si>
    <t>Desarrollar en el sistema Financiero Saimyr , el informe que  evidencie las cuentas por pagar, las resesrvas y el movimiento de la vigencia actual.</t>
  </si>
  <si>
    <t xml:space="preserve">Efectuar las acciones pertinentes con el Ministerio de Transporte para aclarar los montos que presuntamente se adeudan. </t>
  </si>
  <si>
    <t>Al comparar el saldo de la subcuenta 58049001 Interés de operaciones de crédito internas a largo plazo, por $1.219.405.954, contra lo reportado en el CGR presupuestal, ejecución gastos 01-10-2020 al 31-12-2020, código 2.4.02.02 intereses, de $1.955.169.501, se encontró una diferencia de $735.985.023. Lo anterior, genera una incorrección cuyo efecto es una subestimación en los gastos por valor de $735.763.547; Es deber de la entidad, adelantar las gestiones administrativas para depurar las cifras de manera que se cumplan las características fundamentales de relevancia y representación fiel, de conformidad con los numeral 4.1.1. y 4.1.2. del Marco Conceptual, Resolución 533 de 2015 y sus modificatorias . Además, esta situación inobserva los numerales 3.2.14 y 3.2.16 de la Resolución 193 de 2016 y numeral 1.2.1., 1.2.2. y 1.2.4. del Instructivo 001 del 4/12/2020, normas todas de la Contaduría General de la Nación. Igualmente, la condición evidenciada se dio por deficiencias en los controles establecidos al cumplimiento de las normas contables e inobservancia a la característica fundamental representación fiel.</t>
  </si>
  <si>
    <t>Secretaría de Servicios Administrativos</t>
  </si>
  <si>
    <t>Servicios Administrativos Bienes</t>
  </si>
  <si>
    <t>Secretaría de Infraestructura</t>
  </si>
  <si>
    <t>Preparar los parametros economicos y criterios para la elaboracion del proyecto de presupuesto a fin de ser presentados y aprobados por el concejo de gobierno,de acuerdo a lo establecido en el Capitulo V "Programación presupuestal,articulo 47 del acuero 006 del 28 de junio de 2011</t>
  </si>
  <si>
    <t>Reclasificar las cuentas contables de amortización de capital e interes en la deuda pública,para que dentro del proceso contable se de cumplimiento al catalogo general de cuentas (CGC versión 2015.09),para así garantizar la exactitud y coherencia del saldo reportado por el responsable de la rendición y lo dispuesto en e parágrofo del Artículo 3 de la Resolución reglamentaria Numero 032 del 19 de julio de 2019,Modificada por la Resolución 0035  del 30 de abril del 2020 de la Contraloría General de la Respública.</t>
  </si>
  <si>
    <t>Verificar que cuente con el respectivo soporte, determinar la actuación y proceder a sanear estas partidas, dada la antigüedad de algunos procesos, con la información registrada que sea verificable y comprobable</t>
  </si>
  <si>
    <r>
      <t>Al confrontar la veracidad de los saldos revelados en el Estado de Situación Financiera al 31/12/2020, para las distintas cuentas que hacen parte del grupo 16 Propiedades, Planta y Equipo por $115.781.868.760, se estableció lo siguiente:</t>
    </r>
    <r>
      <rPr>
        <b/>
        <sz val="10"/>
        <color theme="1"/>
        <rFont val="Arial"/>
        <family val="2"/>
      </rPr>
      <t>1</t>
    </r>
    <r>
      <rPr>
        <sz val="10"/>
        <color theme="1"/>
        <rFont val="Arial"/>
        <family val="2"/>
      </rPr>
      <t>-Para las cuentas 1605 Terrenos, 1615 Construcciones en curso, 1635 Bienes muebles en bodega, 1636 Propiedades, planta y equipo en mantenimiento, 1640 Edificaciones, 1645 Plantas, ductos y túneles y 1650 Redes, líneas y cables las cuales en conjunto suman contablemente $117.642.732.876, no fue posible obtener los documentos que soportes.</t>
    </r>
    <r>
      <rPr>
        <b/>
        <sz val="10"/>
        <color theme="1"/>
        <rFont val="Arial"/>
        <family val="2"/>
      </rPr>
      <t xml:space="preserve">2- </t>
    </r>
    <r>
      <rPr>
        <sz val="10"/>
        <color theme="1"/>
        <rFont val="Arial"/>
        <family val="2"/>
      </rPr>
      <t>Al comparar la veracidad de los saldos revelados para las cuentas: 1655 Maquinaria y equipo, 1660 Equipo médico y científico, 1665 Muebles, enseres y equipo de oficina, 1670 Equipos de comunicación y computación, 1675 Equipos de transporte, tracción y elevación y 1680 Equipos de comedor, cocina, despensa y hotelería que en conjunto suman $12.186.320.354, contra lo reportado en el archivo de activos fijos final, en el cual se relacionan bienes que cumplen con la política contable por $6.564.919.862, se establecieron incorreciones por $5.621.400.492, que afectan el grupo 16 Propiedades, Planta y Equipo, sobrestimándolo.</t>
    </r>
    <r>
      <rPr>
        <b/>
        <sz val="10"/>
        <color theme="1"/>
        <rFont val="Arial"/>
        <family val="2"/>
      </rPr>
      <t>3-</t>
    </r>
    <r>
      <rPr>
        <sz val="10"/>
        <color theme="1"/>
        <rFont val="Arial"/>
        <family val="2"/>
      </rPr>
      <t>Al confrontar el saldo de la cuenta 1685 Depreciación acumulada de propiedades, planta y equipo (Cr) de $14.047.184.471, contra lo reportado en el archivo de activos fijos final, en el cual se presenta las depreciaciones desde el año 2017 al 31/20/2020 por $8.471.791.303, se establecieron incorreciones por $5.575.393.168, que afectan el grupo 16 Propiedades, Planta y Equipo, sobrestimándolo.</t>
    </r>
    <r>
      <rPr>
        <b/>
        <sz val="10"/>
        <color theme="1"/>
        <rFont val="Arial"/>
        <family val="2"/>
      </rPr>
      <t>4</t>
    </r>
    <r>
      <rPr>
        <sz val="10"/>
        <color theme="1"/>
        <rFont val="Arial"/>
        <family val="2"/>
      </rPr>
      <t>- No se obtuvo la hoja de trabajo y/o cálculo del deterioro realizado al 31 de diciembre de 2020.</t>
    </r>
    <r>
      <rPr>
        <b/>
        <sz val="10"/>
        <color theme="1"/>
        <rFont val="Arial"/>
        <family val="2"/>
      </rPr>
      <t>5</t>
    </r>
    <r>
      <rPr>
        <sz val="10"/>
        <color theme="1"/>
        <rFont val="Arial"/>
        <family val="2"/>
      </rPr>
      <t>-Durante la vigencia 2020 no se reconoció la pérdida sistemática de la capacidad operativa de la propiedad, planta y equipo por el consumo del potencial de servicio en las subcuentas 168501 Edificaciones, 168502 Plantas, ductos y túneles y 168503 Redes líneas y cables.</t>
    </r>
    <r>
      <rPr>
        <b/>
        <sz val="10"/>
        <color theme="1"/>
        <rFont val="Arial"/>
        <family val="2"/>
      </rPr>
      <t>6</t>
    </r>
    <r>
      <rPr>
        <sz val="10"/>
        <color theme="1"/>
        <rFont val="Arial"/>
        <family val="2"/>
      </rPr>
      <t>- En el Informe Evaluación de Control Interno Contable 01-01-2020 al 31-12-2020, a la pregunta 9. Responde “Las políticas contables ya están implementadas en su totalidad; pero existían falencias para la realización periódica de los inventarios y el respectivo cruce de información entre la parte contable e inventarios en la plataforma tecnológica SAYMIR.</t>
    </r>
    <r>
      <rPr>
        <b/>
        <sz val="10"/>
        <color theme="1"/>
        <rFont val="Arial"/>
        <family val="2"/>
      </rPr>
      <t>7</t>
    </r>
    <r>
      <rPr>
        <sz val="10"/>
        <color theme="1"/>
        <rFont val="Arial"/>
        <family val="2"/>
      </rPr>
      <t>-En las Notas a los Estados Financieros diciembre 31 de 2020, numeral 10.2. Detalle de saldos y movimientos PPE-muebles, se reveló lo siguiente: “El municipio de Caldas presenta en los saldos de bienes inmuebles unos valores estáticos, ya que se tiene un avalúo del 2018 pero a la fecha no se han podido incorporar los saldos en el módulo correspondiente de bienes, cuando esté actualizado se realizará la respectiva conciliación con contabilidad y se realizaran los respectivos ajustes y mediciones posteriores de los saldos.La condición evidenciada se dio por deficiencias en los controles establecidos para el cumplimiento de las políticas contables aplicables a la entidad, en el Capítulo VII Propiedades, Planta y Equipo del Decreto 000151 del 3/10/2019. Igualmente, se está inobservando el numeral 10. de las normas para el reconocimiento, medición, revelación y presentación de los hechos económicos de la Resolución 533 de 2015 y sus modificatorias; numerales 3.2.3.1, 3.2.14 y 3.2.16 de la Resolución 193 de 2016 y los numerales 1.2.1, 1.2.2 y 1.2.4 del Instructivo 001 del 4/12/2020, normas de la Contaduría General de la Nación. La situación evidenciada ocasiona principalmente una imposibilidad por limitaciones al trabajo del auditor para poder aplicar los procedimientos de auditoria, con el propósito de recoger evidencia suficiente y adecuada para emitir una opinión acerca de la razonabilidad del saldo reportado en este grupo en el Estado de Situación Financiera al 31/12/2020.</t>
    </r>
  </si>
  <si>
    <r>
      <t>Al cotejar la veracidad de los saldos revelados en el Estado de Situación Financiera al 31/12/2020, para las distintas cuentas que hacen parte del grupo 17 Bienes de Uso Público e Históricos y Culturales por $27.474.741.972, no fue posible obtener los documentos que soportan las operaciones económicas reconocidas dentro de la información financiera de manera que la información registrada sea susceptible de verificación y comprobación como:</t>
    </r>
    <r>
      <rPr>
        <b/>
        <sz val="10"/>
        <color theme="1"/>
        <rFont val="Arial"/>
        <family val="2"/>
      </rPr>
      <t>1-</t>
    </r>
    <r>
      <rPr>
        <sz val="10"/>
        <color theme="1"/>
        <rFont val="Arial"/>
        <family val="2"/>
      </rPr>
      <t>Informe financiero del valor de los costos acumulados en la construcción de bienes de uso público e históricos y culturales que a su culminación se entregarán para el uso, goce y disfrute de la comunidad.</t>
    </r>
    <r>
      <rPr>
        <b/>
        <sz val="10"/>
        <color theme="1"/>
        <rFont val="Arial"/>
        <family val="2"/>
      </rPr>
      <t>2-</t>
    </r>
    <r>
      <rPr>
        <sz val="10"/>
        <color theme="1"/>
        <rFont val="Arial"/>
        <family val="2"/>
      </rPr>
      <t>Informe financiero del valor de los bienes de uso público construidos o adquiridos a cualquier título, por la entidad, para el uso, goce y disfrute de la comunidad,</t>
    </r>
    <r>
      <rPr>
        <b/>
        <sz val="10"/>
        <color theme="1"/>
        <rFont val="Arial"/>
        <family val="2"/>
      </rPr>
      <t>3-</t>
    </r>
    <r>
      <rPr>
        <sz val="10"/>
        <color theme="1"/>
        <rFont val="Arial"/>
        <family val="2"/>
      </rPr>
      <t>Relación y acto administrativo con el valor de los bienes que han sido declarados históricos, culturales o del patrimonio nacional, cuyo dominio y administración pertenece a la entidad,</t>
    </r>
    <r>
      <rPr>
        <b/>
        <sz val="10"/>
        <color theme="1"/>
        <rFont val="Arial"/>
        <family val="2"/>
      </rPr>
      <t>4-</t>
    </r>
    <r>
      <rPr>
        <sz val="10"/>
        <color theme="1"/>
        <rFont val="Arial"/>
        <family val="2"/>
      </rPr>
      <t>Cuadro de cálculos del valor acumulado de la pérdida de capacidad de utilización de los bienes de uso público y su comprobante de contabilidad y poder así determinar la certeza de la información presentada a fin de año.</t>
    </r>
    <r>
      <rPr>
        <b/>
        <sz val="10"/>
        <color theme="1"/>
        <rFont val="Arial"/>
        <family val="2"/>
      </rPr>
      <t>5-</t>
    </r>
    <r>
      <rPr>
        <sz val="10"/>
        <color theme="1"/>
        <rFont val="Arial"/>
        <family val="2"/>
      </rPr>
      <t xml:space="preserve">Durante la vigencia 2020.en la cuenta 1785 Depreciación Acumulada de Bienes de Uso Público (Cr) no se reconoció el valor acumulado de la pérdida sistemática de la capacidad operativa de los bienes de uso público en servicio por el consumo del potencial de servicio, </t>
    </r>
    <r>
      <rPr>
        <b/>
        <sz val="10"/>
        <color theme="1"/>
        <rFont val="Arial"/>
        <family val="2"/>
      </rPr>
      <t>6-</t>
    </r>
    <r>
      <rPr>
        <sz val="10"/>
        <color theme="1"/>
        <rFont val="Arial"/>
        <family val="2"/>
      </rPr>
      <t>En las Notas a los Estados Financieros diciembre 31 de 2020, numeral 11. Bienes de Uso Público e Históricos y Culturales, se revelo lo siguiente: “El Municipio de Caldas presenta en los saldos de bienes de uso Público e Históricos y Culturales unos valores estáticos, ya que se tiene un avalúo del 2018 pero a la fecha no se han podido incorporar los saldos en el módulo correspondiente de bienes, cuando este actualizado se realizará la respectiva conciliación con contabilidad y se realizaran los respectivos ajustes y mediciones posteriores de los saldos.</t>
    </r>
  </si>
  <si>
    <r>
      <t xml:space="preserve">Al revisar la correcta aplicación del catálogo general de cuentas aplicable a la entidad en el proceso contable durante la vigencia 2020, se estableció lo siguiente: </t>
    </r>
    <r>
      <rPr>
        <b/>
        <sz val="10"/>
        <color theme="1"/>
        <rFont val="Arial"/>
        <family val="2"/>
      </rPr>
      <t>1-</t>
    </r>
    <r>
      <rPr>
        <sz val="10"/>
        <color theme="1"/>
        <rFont val="Arial"/>
        <family val="2"/>
      </rPr>
      <t>Dentro del proceso contable no se reconoció la cuenta 1385 Cuentas por Cobrar de Difícil Recaudo, a pesar de contar con una cartera que por su antigüedad y morosidad han debido ser reclasificadas desde la cuenta principal.</t>
    </r>
    <r>
      <rPr>
        <b/>
        <sz val="10"/>
        <color theme="1"/>
        <rFont val="Arial"/>
        <family val="2"/>
      </rPr>
      <t>2-</t>
    </r>
    <r>
      <rPr>
        <sz val="10"/>
        <color theme="1"/>
        <rFont val="Arial"/>
        <family val="2"/>
      </rPr>
      <t>No se reconoció dentro de la cuenta 1710 Bienes de Uso Público en Servicio, la subcuenta 171014 Terrenos, donde se registra por separado el valor de los terrenos sobre los que se construyen los bienes de uso público.</t>
    </r>
    <r>
      <rPr>
        <b/>
        <sz val="10"/>
        <color theme="1"/>
        <rFont val="Arial"/>
        <family val="2"/>
      </rPr>
      <t>3-</t>
    </r>
    <r>
      <rPr>
        <sz val="10"/>
        <color theme="1"/>
        <rFont val="Arial"/>
        <family val="2"/>
      </rPr>
      <t xml:space="preserve"> No se reconoció la cuenta 2314 Financiamiento Interno de Largo Plazo. Desde el 2018, la deuda Publica se viene reconociendo en el Estado de Situación Financiera en la cuenta 2313 Financiamiento Interno de Corto Plazo a pesar de ser de largo plazo como se evidencia que dentro del estado de situación financiera se clasifica como no corriente dentro de los pasivos; los intereses por la misma se reconocen en la subcuenta 58049001 Interés de operaciones crédito internas a largo plazo; en la nota a los estados financieros número 20 Préstamos por Pagar, se dice que el municipio de Caldas no tiene financiamiento interno a corto plazo; y en el FUT_DEUDA_PUBLICA CREDITOS 01-01-2020 al 31-12-2020, se reportan obligaciones hasta el año 2029. La condición evidenciada se dio por deficiencias en los controles establecidos para que dentro del proceso contable se diera cumplimiento al Catálogo General de Cuentas (CGC Versión 2015.09), en los numerales 2.1. Activos, 2.2. Pasivos y 2.5. Gastos, de la Resolución 533 de 2015 y sus modificatorias. Igualmente, se está desacatando lo establecido en los Capítulos VI Cuentas por Cobrar, VIII Bienes de Uso público y XII Préstamos por Pagar, del Decreto 000151 del 3/10/2019, por medio del cual se adopta el Manual de Políticas Contables de la entidad</t>
    </r>
  </si>
  <si>
    <t>Cerrada</t>
  </si>
  <si>
    <t xml:space="preserve">4.3 Realizar la identificación de los bienes inmuebles y categorizarlos de acuerdo con la clasificación de histórico, patrimonial y/o cutural
</t>
  </si>
  <si>
    <t>4.6 Actualizar los valores de avalúo de los bienes inmuebles en módulo de bienes de Saymir</t>
  </si>
  <si>
    <t>3.7 Actualizar los valores de avalúo de los bienes inmuebles en módulo de bienes de Saymir</t>
  </si>
  <si>
    <t>(3.7) 90% de valores actualizado en el módulo de Saymir</t>
  </si>
  <si>
    <t xml:space="preserve">1/06/2021
</t>
  </si>
  <si>
    <t xml:space="preserve">30/06/2022
</t>
  </si>
  <si>
    <t>(3.6) 75% de Inventario identificado y actualizado en Saymir.</t>
  </si>
  <si>
    <t xml:space="preserve">100%
</t>
  </si>
  <si>
    <t xml:space="preserve"> de bienes inmuebles categorizados</t>
  </si>
  <si>
    <t xml:space="preserve"> de valores de bienes inmuebles actualizado</t>
  </si>
  <si>
    <t xml:space="preserve">4.3 Realizar la identificación de los bienes inmuebles y categorizarlos de acuerdo con la clasificación de histórico, patrimonial y/o cutural
</t>
  </si>
  <si>
    <t xml:space="preserve">100% 
</t>
  </si>
  <si>
    <t>de valores de bienes inmuebles actualizado</t>
  </si>
  <si>
    <t>312/12/2021</t>
  </si>
  <si>
    <t xml:space="preserve">Verificado el certificado expedido por el Banco de Bogotá, mediante el cual relaciona cuentas bancarias de las cuales el Municipio de Caldas es cuenta habiente, reportan la cuenta número 497084087 con saldo a diciembre 31 por valor de $32.627.088, se observó que no se encuentra registrada ni en boletín de tesorería, ni en contabilidad.Es deber de la entidad, realizar permanentemente el análisis de la información contable a fin de contrastarla y ajustarla, si a ello hubiere lugar en el periodo correspondiente los derechos u hechos económicos, evidenciándose inadecuados procedimientos de conciliación de información; de conformidad con el numeral
3.2.14 Análisis, verificación y conciliación de información de la Resolución 193 de 2016. De igual manera, cumplir con lo establecido en el numeral 1.2.4. del Instructivo 01 de dic de 2020, en lo referente a determinar la existencia real de bienes, derechos y obligaciones y documentos soportes idóneos. Expedidas por la Contaduría General de la Nación; Capítulo II Efectivo y Equivalentes de efectivo del Manual de Políticas Contables del Municipio adoptadas mediante Decreto 000151 del 03/10/2019. Lo anterior,genera una incorrección cuyo efecto es una subestimación de los activos por valor de $32.627.088.
</t>
  </si>
  <si>
    <t>GESTION FINANCIERA</t>
  </si>
  <si>
    <t>Causar todas las últimas doceavas del año 2021 referente a los S.G.P,incluyendo  el reconocimiento contable de la última doceava de la cuenta 13370302 S.G.P Regimen Subsidiado.</t>
  </si>
  <si>
    <t>Registrar a partir del mes de enero de la presente anualidad  en el boletín de tersorería y en la cuenta contable,  la totalidad de los recursos .</t>
  </si>
  <si>
    <t xml:space="preserve">3.6 Alimentar el módulo de bienes de Saymir, de acuerdo a los inventarios fisicos que tiene cada dependencia y mantenerlos en línea para garantizar la exactitud de los inventarios y que estos se reflejen en la contabilidad
</t>
  </si>
  <si>
    <t xml:space="preserve">
1/06/2021
</t>
  </si>
  <si>
    <t xml:space="preserve">Secretaría de Hacienda </t>
  </si>
  <si>
    <t>Secretaría de Tránsporte y Transito</t>
  </si>
  <si>
    <t xml:space="preserve">Secretaría Hacienda </t>
  </si>
  <si>
    <t>Secretaría de Hacienda Contabilida</t>
  </si>
  <si>
    <t>Secretaría de Hacienda</t>
  </si>
  <si>
    <t>En cumplimiento de los artículos 43 y 44 del acuerdo 006 de 20111, Estatuto de Presupsuesto , referente  la programación presupuestal ,  la Secretaría de Hacienda , comunicará  a las diferentes Dependencias de la Administración  municpal,  los montos preliminares de gastos de inversión  y de funcinamiento con fundamento en lo establecido en el Plan Financiero y Plan Plurianual de inversiones.</t>
  </si>
  <si>
    <t>Tesorería</t>
  </si>
  <si>
    <t>Secretaría de Administrativos</t>
  </si>
  <si>
    <t xml:space="preserve">Secretaría  de Hacienda </t>
  </si>
  <si>
    <t>Secretaría De Infraestructura</t>
  </si>
  <si>
    <t>A diciembre 31 de 2021, se procederá a causar todas las últimas doceavas del año 2021 referente a los S.G.P,incluyendo  el reconocimiento contable de la última doceava de la cuenta 13370302 S.G.P Regimen Subsidiado 2021.</t>
  </si>
  <si>
    <t>En cumplimiento de los artículos 43 y 44 del acuerdo 006 de 20111, Estatuto de Presupsuesto , referente  la programación presupuestal ,  la Secretaría de Hacienda , comunicará  a las diferentes Dependencias de la Administración  municpal,  los montos preliminares de gastos de inversión  y de funcionamiento con fundamento en lo establecido en el Plan Financiero y Plan Plurianual de inversiones.</t>
  </si>
  <si>
    <t xml:space="preserve">Interponer acción de tutela ante la entidad de Colpensiones con el fin de solicitar de nuevo el levantamiento de la medida cautelar, lo anterior porque el Municipio efectúo los pagos correspondientes. </t>
  </si>
  <si>
    <t xml:space="preserve">Secretaría de Servicios Administrativos:En lo que concierne al embargo de la cuenta del Banco Caja Social por concepto de Sistematización y señalización de las motos con placas FJX83 y FKR93, el área de Bienes esta encargada de gestionar los pagos correspondientes para subsanar el hallazgo; cabe resaltar que a la fecha se realizó el recurso de reconsideración ante la Secretaría de Movilidad del Municipio de Itagüí y como resultado se obtuvo la exoneración de la deuda de los años 2002 a 2015 mediante Resolución N° 87800 del 19 de abril de 2021.
En lo que concierne al embargo de las cuentas relacionadas en el informe, por parte de la Secretaría de Servicios Administrativos se envío Derecho de petición a Colpensiones con radicado N° 20212001711, a la fecha no se ha recibido respuesta por lo tanto, se procederá a interponer una acción de tutela ante la entidad con el fin de solicitar de nuevo el levantamiento de la medida cautelar, lo anterior porque el Municipio efectuo los pagos correspondientes. 
</t>
  </si>
  <si>
    <t>se deberá verificar que cuente con el respectivo soporte, determinar la actuación y proceder a sanear estas partidas, dada la antigüedad de algunos procesos, con la información registrada que sea verificable y comprobable</t>
  </si>
  <si>
    <t>Desde la Secretaría de Transito se adelantarán las gestiones pertinentes con el Ministerio de Transporte para aclarar los multas que presuntamente se adeudan, porque a la fecha no se ha logrado determinar con certeza el monto de los recursos.</t>
  </si>
  <si>
    <t xml:space="preserve">Garantizar que durante las vigencias, cada movimiento presupuestal , llevará la  respectiva certificación de Contador o Jefe de prespuesto  dando cumplimiento a  lo dispuesto en el Acuerdo 006 del 28/06/2011, Estatuto Orgánico del Presupuesto del Municipio, artículo 97 numeral 4 y Decreto 111 de 1996, artículo 82. </t>
  </si>
  <si>
    <t>Realizar  los correspondientes ajustes a las cuentas contables.Cargando los debidos valores tanto de amortización de capital e interes tanto en las cuentas presupuestales como contables.</t>
  </si>
  <si>
    <t>Preparar los parametros económicos y criterios para la elaboración del proyecto de presupuesto a fin de ser presentados y aprobados por el consejo de gobierno,de acuerdo a lo establecido en el Capitulo V "Programación presupuestal,articulo 47 del acuero 006 del 28 de junio de 2011</t>
  </si>
  <si>
    <r>
      <t xml:space="preserve">Realizar el requerimiento mediante oficio  al Consorcio C&amp;T Sur, solicitando la devolución por inexactitud en estimación de valores tributarios  por valor de </t>
    </r>
    <r>
      <rPr>
        <b/>
        <sz val="10"/>
        <color theme="1"/>
        <rFont val="Arial"/>
        <family val="2"/>
      </rPr>
      <t>$11´897.217</t>
    </r>
    <r>
      <rPr>
        <sz val="10"/>
        <color theme="1"/>
        <rFont val="Arial"/>
        <family val="2"/>
      </rPr>
      <t>,oo, en el oficio  será informado el valor y que éste es descontado de la última factura presentada por ellos en la respectiva cuenta de cobro</t>
    </r>
  </si>
  <si>
    <r>
      <t xml:space="preserve">Realizar el requerimiento mediante oficio  al Construtecnicas &amp; Diseños S.A.S - C&amp;D, solicitando la devolución por inexactitud en estimación de valores tributarios  por valor de </t>
    </r>
    <r>
      <rPr>
        <b/>
        <sz val="10"/>
        <color theme="1"/>
        <rFont val="Arial"/>
        <family val="2"/>
      </rPr>
      <t>$ 10´286.948,oo</t>
    </r>
    <r>
      <rPr>
        <sz val="10"/>
        <color theme="1"/>
        <rFont val="Arial"/>
        <family val="2"/>
      </rPr>
      <t>, en el oficioserá informado el valor y que éste es descontado de la última factura presentada por ellos en la respectiva cuenta de cobro</t>
    </r>
  </si>
  <si>
    <t>Fredy de Jesús Velez Sanchez- Secretaría de Hacienda</t>
  </si>
  <si>
    <t>Juan Esteban Zapata Perez - secretaría de Infraestructura</t>
  </si>
  <si>
    <t xml:space="preserve">Carolina Gil Fernández- Secretaría de Servicios Administrativos </t>
  </si>
  <si>
    <t>Juan Fernando Vélez Palacio- Secretaría de Transporte y Transito.</t>
  </si>
  <si>
    <t>Laura Marcela Blandon Camacho -Tesorera  Secretaría de Hacienda</t>
  </si>
  <si>
    <t>Lyda Patricia Snachez  Cardona- Directora Financiera - Fredy de Jesús Velez Sanchez- Secretaría de Hacienda</t>
  </si>
  <si>
    <t xml:space="preserve">La secretaría mediante oficio con radicado de archivo municipal Nº 20212004544 de mayo 19 de 2021                                                                                                                                                                  La secretaria de infraestuctura envia evidencia con radicado N.2021003081 y anexo informe final que permite cerrar las acciones </t>
  </si>
  <si>
    <t xml:space="preserve"> La secretaría mediante oficio con radicado de archivo municipal Nº 20212004542 de mayo 19 de 2021                                                                                                                                                                     La secretaria de infraestuctura envia evidencia con radicado N.2021003081 y anexo informe final que permite cerrar las acciones </t>
  </si>
  <si>
    <t xml:space="preserve">3.6 Alimentar el módulo de bienes de Saymir, de acuerdo a los inventarios fisicos que tiene cada dependencia y mantenerlos en linea para garantizar la exactitud de los inventarios y que estos se reflejen en la contabilidad
3.7 Actualizar los valores de avalúo de los bienes inmuebles en módulo de bienes de Saymir
</t>
  </si>
  <si>
    <t>(3.6) 75% de Inventario identificado y actualizado en Saymir.                                                                                                                                                                                                                                            En saimyr se ha alimentado 1 dependencia de las 16 (Secretaria de Gobierno).
Y se realizo la toma fisica de 15 dependencias, se esta procesando la información para migrarlas a las plantillas de Saimyr y posteriormente subirlas al modulo de Bines del software. 
Se adjunta informe de Saimyr y Avance de la toma fisica de inventarios</t>
  </si>
  <si>
    <t>La totalidad de los inmuebles se encuentran categorizados de acuerdo a la destinacion catastral, esta se puede visualizar en el pdf de los bienes inmuebles en la parte izquierda de cada inmueble (EJEMPLO: USO DE DOMINIO PUBLICO, HABITACIONAL, COMERCIAL, ETC) Total bienes inmuebles  309
numero de inmuebles con avaluo actualizado en Saimyr  61
% inmuebles actualizados  20%
 Se adjunta informe Saimyr en pdf y en Excel (celdas en verde con avaluo actualizado y cifras en rojo pendientes por actualizar</t>
  </si>
  <si>
    <t>1-se deberá verificar que cuente con el respectivo soporte, determinar la actuación y proceder a sanear estas partidas, dada la antigüedad de algunos procesos, con la información registrada que sea verificable y comprobable.                                                                                                                                                                                                                                                                                    2-Secretaría de Servicios Administrativos:En lo que concierne al embargo de la cuenta del Banco Caja Social por concepto de Sistematización y señalización de las motos con placas FJX83 y FKR93, el área de Bienes esta encargada de gestionar los pagos correspondientes para subsanar el hallazgo; cabe resaltar que a la fecha se realizó el recurso de reconsideración ante la Secretaría de Movilidad del Municipio de Itagüí y como resultado se obtuvo la exoneración de la deuda de los años 2002 a 2015 mediante Resolución N° 87800 del 19 de abril de 2021</t>
  </si>
  <si>
    <t xml:space="preserve"> La secretaría mediante oficio con radicado de archivo municipal Nº 20212004542 de mayo 19 de 2021 ya se adjunto evidencia </t>
  </si>
  <si>
    <t>La secretaría mediante oficio con radicado de archivo municipal Nº 20212004544 de mayo 19 de 2021 ya se adjunto evidencia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</si>
</sst>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numFmt numFmtId="169" formatCode="#,##0.0\ _€;\-#,##0.0\ _€"/>
  </numFmts>
  <fonts count="23"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0"/>
      <color theme="1"/>
      <name val="Arial"/>
      <family val="2"/>
    </font>
    <font>
      <sz val="9"/>
      <color indexed="81"/>
      <name val="Tahoma"/>
      <family val="2"/>
    </font>
    <font>
      <b/>
      <sz val="9"/>
      <color indexed="81"/>
      <name val="Tahoma"/>
      <family val="2"/>
    </font>
    <font>
      <b/>
      <sz val="10"/>
      <name val="Arial"/>
      <family val="2"/>
    </font>
    <font>
      <sz val="10"/>
      <color rgb="FF663300"/>
      <name val="Arial"/>
      <family val="2"/>
    </font>
    <font>
      <b/>
      <sz val="10"/>
      <color indexed="8"/>
      <name val="Arial"/>
      <family val="2"/>
    </font>
    <font>
      <sz val="10"/>
      <color indexed="8"/>
      <name val="Arial"/>
      <family val="2"/>
    </font>
    <font>
      <sz val="10"/>
      <color theme="5" tint="-0.249977111117893"/>
      <name val="Arial"/>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rgb="FFF66D6A"/>
        <bgColor indexed="64"/>
      </patternFill>
    </fill>
    <fill>
      <patternFill patternType="solid">
        <fgColor rgb="FFF99B99"/>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42">
    <xf numFmtId="0" fontId="0" fillId="0" borderId="0"/>
    <xf numFmtId="0" fontId="1" fillId="0" borderId="0"/>
    <xf numFmtId="0" fontId="3" fillId="0" borderId="0" applyNumberFormat="0" applyFill="0" applyBorder="0" applyAlignment="0" applyProtection="0">
      <alignment vertical="top"/>
      <protection locked="0"/>
    </xf>
    <xf numFmtId="164" fontId="9"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8" fillId="0" borderId="0"/>
    <xf numFmtId="0" fontId="7" fillId="0" borderId="0"/>
    <xf numFmtId="0" fontId="10" fillId="0" borderId="0"/>
    <xf numFmtId="0" fontId="11" fillId="0" borderId="0"/>
    <xf numFmtId="0" fontId="7" fillId="0" borderId="0"/>
    <xf numFmtId="0" fontId="7" fillId="0" borderId="0"/>
    <xf numFmtId="0" fontId="9" fillId="0" borderId="0"/>
    <xf numFmtId="0" fontId="9"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cellStyleXfs>
  <cellXfs count="184">
    <xf numFmtId="0" fontId="0" fillId="0" borderId="0" xfId="0"/>
    <xf numFmtId="164" fontId="9" fillId="0" borderId="0" xfId="3" applyFont="1"/>
    <xf numFmtId="9" fontId="9" fillId="0" borderId="0" xfId="33" applyFont="1"/>
    <xf numFmtId="168" fontId="9" fillId="0" borderId="0" xfId="33" applyNumberFormat="1" applyFont="1"/>
    <xf numFmtId="164" fontId="12" fillId="0" borderId="0" xfId="3" applyFont="1"/>
    <xf numFmtId="164" fontId="13" fillId="0" borderId="0" xfId="3" applyFont="1" applyAlignment="1">
      <alignment horizontal="center"/>
    </xf>
    <xf numFmtId="168" fontId="13" fillId="0" borderId="0" xfId="33" applyNumberFormat="1" applyFont="1" applyAlignment="1">
      <alignment horizontal="center"/>
    </xf>
    <xf numFmtId="0" fontId="12" fillId="0" borderId="0" xfId="0" applyFont="1"/>
    <xf numFmtId="0" fontId="0" fillId="0" borderId="0" xfId="0" applyAlignment="1"/>
    <xf numFmtId="168" fontId="12" fillId="0" borderId="0" xfId="33" applyNumberFormat="1" applyFont="1"/>
    <xf numFmtId="9" fontId="12" fillId="0" borderId="0" xfId="33" applyFont="1"/>
    <xf numFmtId="0" fontId="13" fillId="0" borderId="0" xfId="0" applyFont="1"/>
    <xf numFmtId="9" fontId="13" fillId="0" borderId="0" xfId="33" applyFont="1"/>
    <xf numFmtId="0" fontId="15" fillId="2" borderId="3" xfId="0" applyFont="1" applyFill="1" applyBorder="1" applyAlignment="1">
      <alignment horizontal="center" vertical="center"/>
    </xf>
    <xf numFmtId="0" fontId="18"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5" fillId="0" borderId="0" xfId="0" applyFont="1" applyFill="1" applyBorder="1" applyAlignment="1">
      <alignment horizontal="center" vertical="center"/>
    </xf>
    <xf numFmtId="0" fontId="15" fillId="2" borderId="0" xfId="0" applyFont="1" applyFill="1" applyAlignment="1">
      <alignment vertical="center"/>
    </xf>
    <xf numFmtId="0" fontId="18" fillId="5" borderId="2" xfId="0" applyFont="1" applyFill="1" applyBorder="1" applyAlignment="1">
      <alignment horizontal="center" vertical="center" wrapText="1"/>
    </xf>
    <xf numFmtId="0" fontId="7" fillId="7" borderId="1" xfId="0" applyFont="1" applyFill="1" applyBorder="1" applyAlignment="1">
      <alignment vertical="center"/>
    </xf>
    <xf numFmtId="0" fontId="19" fillId="8" borderId="1" xfId="0" applyFont="1" applyFill="1" applyBorder="1" applyAlignment="1">
      <alignment vertical="center"/>
    </xf>
    <xf numFmtId="0" fontId="19" fillId="8" borderId="1" xfId="0" applyFont="1" applyFill="1" applyBorder="1" applyAlignment="1">
      <alignment horizontal="center" vertical="center"/>
    </xf>
    <xf numFmtId="0" fontId="10" fillId="10" borderId="1" xfId="0" applyFont="1" applyFill="1" applyBorder="1" applyAlignment="1">
      <alignment vertical="center"/>
    </xf>
    <xf numFmtId="0" fontId="10" fillId="10" borderId="1" xfId="0" applyFont="1" applyFill="1" applyBorder="1" applyAlignment="1">
      <alignment horizontal="center" vertical="center"/>
    </xf>
    <xf numFmtId="0" fontId="14" fillId="2" borderId="0" xfId="0" applyFont="1" applyFill="1" applyProtection="1">
      <protection locked="0"/>
    </xf>
    <xf numFmtId="167" fontId="14" fillId="2" borderId="0" xfId="0" applyNumberFormat="1" applyFont="1" applyFill="1" applyProtection="1">
      <protection locked="0"/>
    </xf>
    <xf numFmtId="0" fontId="14" fillId="2" borderId="0" xfId="0" applyFont="1" applyFill="1" applyBorder="1" applyProtection="1">
      <protection locked="0"/>
    </xf>
    <xf numFmtId="167" fontId="14" fillId="0" borderId="1" xfId="0" applyNumberFormat="1" applyFont="1" applyFill="1" applyBorder="1" applyAlignment="1" applyProtection="1">
      <protection locked="0"/>
    </xf>
    <xf numFmtId="39" fontId="14" fillId="0" borderId="1" xfId="7" applyNumberFormat="1" applyFont="1" applyFill="1" applyBorder="1" applyAlignment="1" applyProtection="1">
      <alignment horizontal="right" vertical="center" wrapText="1"/>
      <protection locked="0"/>
    </xf>
    <xf numFmtId="167" fontId="21" fillId="0" borderId="1" xfId="34" applyNumberFormat="1" applyFont="1" applyFill="1" applyBorder="1" applyAlignment="1" applyProtection="1">
      <alignment horizontal="right" vertical="center" wrapText="1"/>
    </xf>
    <xf numFmtId="39" fontId="20" fillId="11" borderId="1" xfId="7" applyNumberFormat="1" applyFont="1" applyFill="1" applyBorder="1" applyAlignment="1" applyProtection="1">
      <alignment horizontal="right" vertical="center" wrapText="1"/>
      <protection locked="0"/>
    </xf>
    <xf numFmtId="0" fontId="15" fillId="0" borderId="1" xfId="0" applyFont="1" applyFill="1" applyBorder="1" applyAlignment="1" applyProtection="1">
      <alignment horizontal="center" vertical="center" wrapText="1"/>
      <protection locked="0"/>
    </xf>
    <xf numFmtId="0" fontId="7" fillId="7" borderId="2" xfId="0" applyFont="1" applyFill="1" applyBorder="1" applyAlignment="1">
      <alignment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0" borderId="1" xfId="0" applyFont="1" applyFill="1" applyBorder="1" applyAlignment="1">
      <alignment vertical="top" wrapText="1"/>
    </xf>
    <xf numFmtId="0" fontId="14" fillId="0" borderId="1" xfId="0" applyFont="1" applyFill="1" applyBorder="1" applyAlignment="1">
      <alignment wrapText="1"/>
    </xf>
    <xf numFmtId="0" fontId="15" fillId="0" borderId="1" xfId="0" applyFont="1" applyBorder="1" applyAlignment="1">
      <alignment horizontal="justify" vertical="center"/>
    </xf>
    <xf numFmtId="0" fontId="14" fillId="0" borderId="1" xfId="41" applyNumberFormat="1" applyFont="1" applyFill="1" applyBorder="1" applyAlignment="1" applyProtection="1">
      <alignment horizontal="justify" vertical="center"/>
      <protection locked="0"/>
    </xf>
    <xf numFmtId="14" fontId="14" fillId="3"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vertical="center"/>
    </xf>
    <xf numFmtId="0" fontId="14" fillId="0" borderId="0" xfId="0" applyFont="1"/>
    <xf numFmtId="0" fontId="14" fillId="0" borderId="1" xfId="0" applyFont="1" applyFill="1" applyBorder="1" applyAlignment="1">
      <alignment horizontal="justify" vertical="center"/>
    </xf>
    <xf numFmtId="0" fontId="14" fillId="0" borderId="1" xfId="41" applyNumberFormat="1" applyFont="1" applyFill="1" applyBorder="1" applyAlignment="1" applyProtection="1">
      <alignment horizontal="justify" vertical="top" wrapText="1"/>
      <protection locked="0"/>
    </xf>
    <xf numFmtId="0" fontId="14" fillId="0" borderId="1" xfId="0" applyFont="1" applyBorder="1" applyAlignment="1">
      <alignment vertical="center"/>
    </xf>
    <xf numFmtId="0" fontId="14" fillId="0" borderId="1" xfId="41" applyNumberFormat="1" applyFont="1" applyFill="1" applyBorder="1" applyAlignment="1" applyProtection="1">
      <alignment horizontal="center" vertical="center"/>
      <protection locked="0"/>
    </xf>
    <xf numFmtId="0" fontId="14" fillId="0" borderId="1" xfId="41" applyNumberFormat="1" applyFont="1" applyBorder="1" applyAlignment="1" applyProtection="1">
      <alignment vertical="top" wrapText="1"/>
      <protection locked="0"/>
    </xf>
    <xf numFmtId="0" fontId="15" fillId="0" borderId="0" xfId="0" applyFont="1" applyFill="1" applyBorder="1" applyAlignment="1" applyProtection="1">
      <alignment horizontal="center" vertical="center" wrapText="1"/>
      <protection locked="0"/>
    </xf>
    <xf numFmtId="0" fontId="14" fillId="0" borderId="1" xfId="0" applyFont="1" applyFill="1" applyBorder="1" applyAlignment="1">
      <alignment vertical="center" wrapText="1"/>
    </xf>
    <xf numFmtId="0" fontId="14" fillId="0" borderId="1" xfId="0" applyFont="1" applyFill="1" applyBorder="1" applyAlignment="1">
      <alignment horizontal="left" vertical="top" wrapText="1"/>
    </xf>
    <xf numFmtId="0" fontId="14" fillId="0" borderId="1" xfId="0" applyFont="1" applyFill="1" applyBorder="1" applyAlignment="1">
      <alignment horizontal="left" vertical="center" wrapText="1"/>
    </xf>
    <xf numFmtId="0" fontId="14" fillId="0" borderId="0" xfId="0" applyFont="1" applyBorder="1" applyAlignment="1" applyProtection="1">
      <alignment horizontal="center" vertical="center" wrapText="1"/>
      <protection locked="0"/>
    </xf>
    <xf numFmtId="0" fontId="14" fillId="0" borderId="1" xfId="0" applyFont="1" applyFill="1" applyBorder="1" applyAlignment="1">
      <alignment vertical="top"/>
    </xf>
    <xf numFmtId="0" fontId="14" fillId="0" borderId="1" xfId="41" applyNumberFormat="1" applyFont="1" applyFill="1" applyBorder="1" applyAlignment="1" applyProtection="1">
      <alignment horizontal="justify" vertical="center" wrapText="1"/>
      <protection locked="0"/>
    </xf>
    <xf numFmtId="0" fontId="14" fillId="0" borderId="1" xfId="41" applyNumberFormat="1" applyFont="1" applyBorder="1" applyAlignment="1" applyProtection="1">
      <alignment vertical="center" wrapText="1"/>
      <protection locked="0"/>
    </xf>
    <xf numFmtId="0" fontId="14" fillId="0" borderId="1" xfId="0" applyFont="1" applyFill="1" applyBorder="1" applyAlignment="1">
      <alignment vertical="center"/>
    </xf>
    <xf numFmtId="0" fontId="14" fillId="0" borderId="1" xfId="0" applyFont="1" applyBorder="1" applyAlignment="1">
      <alignment horizontal="center" vertical="center" wrapText="1"/>
    </xf>
    <xf numFmtId="0" fontId="14" fillId="0" borderId="1" xfId="41" applyNumberFormat="1" applyFont="1" applyBorder="1" applyAlignment="1" applyProtection="1">
      <alignment horizontal="center" vertical="center"/>
      <protection locked="0"/>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xf>
    <xf numFmtId="9"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0" fontId="14" fillId="0" borderId="1" xfId="41" applyNumberFormat="1" applyFont="1" applyBorder="1" applyAlignment="1" applyProtection="1">
      <alignment horizontal="left" vertical="top" wrapText="1"/>
      <protection locked="0"/>
    </xf>
    <xf numFmtId="0" fontId="14" fillId="0" borderId="1" xfId="0" applyFont="1" applyBorder="1" applyAlignment="1">
      <alignment vertical="center" wrapText="1"/>
    </xf>
    <xf numFmtId="0" fontId="15" fillId="0" borderId="0" xfId="0" applyFont="1" applyFill="1" applyBorder="1" applyAlignment="1">
      <alignment horizontal="center" vertical="top"/>
    </xf>
    <xf numFmtId="0" fontId="15" fillId="2" borderId="0" xfId="0" applyFont="1" applyFill="1" applyAlignment="1">
      <alignment horizontal="center" vertical="top"/>
    </xf>
    <xf numFmtId="0" fontId="15" fillId="2" borderId="3" xfId="0" applyFont="1" applyFill="1" applyBorder="1" applyAlignment="1">
      <alignment horizontal="center" vertical="top"/>
    </xf>
    <xf numFmtId="0" fontId="18" fillId="5" borderId="1" xfId="0" applyFont="1" applyFill="1" applyBorder="1" applyAlignment="1">
      <alignment horizontal="center" vertical="top" wrapText="1"/>
    </xf>
    <xf numFmtId="0" fontId="14" fillId="0" borderId="1" xfId="41" applyNumberFormat="1" applyFont="1" applyFill="1" applyBorder="1" applyAlignment="1" applyProtection="1">
      <alignment horizontal="justify" vertical="top"/>
      <protection locked="0"/>
    </xf>
    <xf numFmtId="0" fontId="14" fillId="0" borderId="1" xfId="0" applyFont="1" applyBorder="1" applyAlignment="1">
      <alignment vertical="top" wrapText="1"/>
    </xf>
    <xf numFmtId="0" fontId="7" fillId="7" borderId="2" xfId="0" applyFont="1" applyFill="1" applyBorder="1" applyAlignment="1">
      <alignment horizontal="center" vertical="center"/>
    </xf>
    <xf numFmtId="0" fontId="15" fillId="0" borderId="0" xfId="0" applyFont="1" applyAlignment="1" applyProtection="1">
      <alignment vertical="center"/>
      <protection hidden="1"/>
    </xf>
    <xf numFmtId="0" fontId="14" fillId="2" borderId="0" xfId="0" applyFont="1" applyFill="1" applyAlignment="1">
      <alignment horizontal="center"/>
    </xf>
    <xf numFmtId="0" fontId="14" fillId="2" borderId="0" xfId="0" applyFont="1" applyFill="1"/>
    <xf numFmtId="0" fontId="14" fillId="0" borderId="0" xfId="0" applyFont="1" applyFill="1"/>
    <xf numFmtId="0" fontId="14" fillId="2" borderId="0" xfId="0" applyFont="1" applyFill="1" applyAlignment="1">
      <alignment vertical="center"/>
    </xf>
    <xf numFmtId="0" fontId="20" fillId="0" borderId="1" xfId="0" applyFont="1" applyFill="1" applyBorder="1" applyAlignment="1" applyProtection="1">
      <alignment horizontal="center" vertical="center" wrapText="1"/>
      <protection locked="0"/>
    </xf>
    <xf numFmtId="0" fontId="14" fillId="0" borderId="0" xfId="0" applyFont="1" applyBorder="1" applyAlignment="1"/>
    <xf numFmtId="0" fontId="15" fillId="0" borderId="0" xfId="0" applyFont="1" applyBorder="1" applyAlignment="1" applyProtection="1">
      <alignment horizontal="right" vertical="center"/>
      <protection hidden="1"/>
    </xf>
    <xf numFmtId="0" fontId="15" fillId="0" borderId="0" xfId="0" applyFont="1" applyBorder="1" applyAlignment="1" applyProtection="1">
      <alignment horizontal="right" vertical="center"/>
      <protection locked="0"/>
    </xf>
    <xf numFmtId="4" fontId="14" fillId="2" borderId="0" xfId="0" applyNumberFormat="1" applyFont="1" applyFill="1" applyAlignment="1">
      <alignment horizontal="center"/>
    </xf>
    <xf numFmtId="0" fontId="15" fillId="0" borderId="1" xfId="0" applyFont="1" applyBorder="1" applyAlignment="1"/>
    <xf numFmtId="0" fontId="15" fillId="2" borderId="1" xfId="0" applyFont="1" applyFill="1" applyBorder="1"/>
    <xf numFmtId="167" fontId="15" fillId="0" borderId="0" xfId="0" applyNumberFormat="1" applyFont="1" applyFill="1" applyBorder="1" applyAlignment="1">
      <alignment horizontal="center" vertical="center"/>
    </xf>
    <xf numFmtId="2" fontId="20" fillId="11" borderId="1" xfId="7" applyNumberFormat="1" applyFont="1" applyFill="1" applyBorder="1" applyAlignment="1" applyProtection="1">
      <alignment horizontal="right" vertical="center" wrapText="1"/>
    </xf>
    <xf numFmtId="0" fontId="15" fillId="2" borderId="3" xfId="0" applyFont="1" applyFill="1" applyBorder="1" applyAlignment="1">
      <alignment vertical="center"/>
    </xf>
    <xf numFmtId="0" fontId="15" fillId="0" borderId="3" xfId="0" applyFont="1" applyFill="1" applyBorder="1" applyAlignment="1">
      <alignment horizontal="center" vertical="center"/>
    </xf>
    <xf numFmtId="0" fontId="14" fillId="0" borderId="3" xfId="0" applyFont="1" applyBorder="1"/>
    <xf numFmtId="0" fontId="14" fillId="2" borderId="3" xfId="0" applyFont="1" applyFill="1" applyBorder="1"/>
    <xf numFmtId="4" fontId="15" fillId="0" borderId="1" xfId="0" applyNumberFormat="1" applyFont="1" applyFill="1" applyBorder="1" applyAlignment="1">
      <alignment horizontal="center" vertical="center"/>
    </xf>
    <xf numFmtId="4" fontId="15" fillId="0" borderId="3" xfId="0" applyNumberFormat="1" applyFont="1" applyFill="1" applyBorder="1" applyAlignment="1">
      <alignment horizontal="center" vertical="center"/>
    </xf>
    <xf numFmtId="0" fontId="14" fillId="0" borderId="3" xfId="0" applyFont="1" applyFill="1" applyBorder="1"/>
    <xf numFmtId="0" fontId="18" fillId="0" borderId="1" xfId="0" applyFont="1" applyFill="1" applyBorder="1" applyAlignment="1">
      <alignment horizontal="center" vertical="center" wrapText="1"/>
    </xf>
    <xf numFmtId="9" fontId="14" fillId="3" borderId="1" xfId="0" applyNumberFormat="1" applyFont="1" applyFill="1" applyBorder="1" applyAlignment="1">
      <alignment horizontal="center" vertical="center" wrapText="1"/>
    </xf>
    <xf numFmtId="0" fontId="15" fillId="12" borderId="1" xfId="2" applyFont="1" applyFill="1" applyBorder="1" applyAlignment="1" applyProtection="1">
      <alignment horizontal="center" vertical="center"/>
      <protection locked="0"/>
    </xf>
    <xf numFmtId="0" fontId="14" fillId="0" borderId="0" xfId="0" applyFont="1" applyFill="1" applyAlignment="1">
      <alignment horizontal="justify" vertical="center"/>
    </xf>
    <xf numFmtId="0" fontId="14" fillId="0" borderId="0" xfId="0" applyFont="1" applyAlignment="1"/>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top" wrapText="1"/>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14" fontId="14" fillId="2" borderId="1" xfId="0" applyNumberFormat="1" applyFont="1" applyFill="1" applyBorder="1" applyAlignment="1">
      <alignment horizontal="center" vertical="center" wrapText="1"/>
    </xf>
    <xf numFmtId="0" fontId="14" fillId="0" borderId="0" xfId="0" applyFont="1" applyFill="1" applyAlignment="1">
      <alignment wrapText="1"/>
    </xf>
    <xf numFmtId="14" fontId="14" fillId="0" borderId="1" xfId="0" applyNumberFormat="1" applyFont="1" applyFill="1" applyBorder="1" applyAlignment="1">
      <alignment vertical="center"/>
    </xf>
    <xf numFmtId="14" fontId="14" fillId="0" borderId="1"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center" vertical="center"/>
    </xf>
    <xf numFmtId="0" fontId="14" fillId="0" borderId="0" xfId="0" applyFont="1" applyFill="1" applyAlignment="1">
      <alignment horizontal="center" vertical="center" wrapText="1"/>
    </xf>
    <xf numFmtId="14" fontId="14" fillId="0" borderId="1" xfId="0" applyNumberFormat="1" applyFont="1" applyFill="1" applyBorder="1" applyAlignment="1">
      <alignment horizontal="center" vertical="center"/>
    </xf>
    <xf numFmtId="0" fontId="14" fillId="0" borderId="0" xfId="0" applyFont="1" applyFill="1" applyAlignment="1">
      <alignment horizontal="center" vertical="top"/>
    </xf>
    <xf numFmtId="14" fontId="14" fillId="0" borderId="1" xfId="0" applyNumberFormat="1" applyFont="1" applyFill="1" applyBorder="1" applyAlignment="1">
      <alignment vertical="center" wrapText="1"/>
    </xf>
    <xf numFmtId="0" fontId="14" fillId="0" borderId="0" xfId="0" applyFont="1" applyAlignment="1">
      <alignment horizontal="center"/>
    </xf>
    <xf numFmtId="0" fontId="14" fillId="0" borderId="1" xfId="0" applyFont="1" applyFill="1" applyBorder="1"/>
    <xf numFmtId="0" fontId="14" fillId="2" borderId="1" xfId="0" applyFont="1" applyFill="1" applyBorder="1"/>
    <xf numFmtId="0" fontId="14" fillId="2" borderId="1" xfId="0" applyFont="1" applyFill="1" applyBorder="1" applyAlignment="1">
      <alignment vertical="center"/>
    </xf>
    <xf numFmtId="0" fontId="14" fillId="2" borderId="1" xfId="0" applyFont="1" applyFill="1" applyBorder="1" applyAlignment="1">
      <alignment horizontal="center"/>
    </xf>
    <xf numFmtId="0" fontId="7" fillId="7" borderId="1" xfId="0" applyFont="1" applyFill="1" applyBorder="1" applyAlignment="1">
      <alignment horizontal="center" vertical="center"/>
    </xf>
    <xf numFmtId="0" fontId="14" fillId="2" borderId="0" xfId="0" applyFont="1" applyFill="1" applyAlignment="1">
      <alignment vertical="top"/>
    </xf>
    <xf numFmtId="0" fontId="14" fillId="0" borderId="0" xfId="0" applyFont="1" applyBorder="1" applyAlignment="1">
      <alignment vertical="top"/>
    </xf>
    <xf numFmtId="0" fontId="15" fillId="0" borderId="0" xfId="0" applyFont="1" applyBorder="1" applyAlignment="1" applyProtection="1">
      <alignment horizontal="right"/>
      <protection hidden="1"/>
    </xf>
    <xf numFmtId="0" fontId="15" fillId="0" borderId="0" xfId="0" applyFont="1" applyBorder="1" applyAlignment="1" applyProtection="1">
      <alignment horizontal="right"/>
      <protection locked="0"/>
    </xf>
    <xf numFmtId="0" fontId="14" fillId="0" borderId="0" xfId="0" applyFont="1" applyAlignment="1">
      <alignment horizontal="left" vertical="top" wrapText="1"/>
    </xf>
    <xf numFmtId="0" fontId="14" fillId="0" borderId="1" xfId="0" applyFont="1" applyBorder="1" applyAlignment="1">
      <alignment horizontal="left" vertical="center" wrapText="1"/>
    </xf>
    <xf numFmtId="14" fontId="14" fillId="2" borderId="1" xfId="0" applyNumberFormat="1" applyFont="1" applyFill="1" applyBorder="1" applyAlignment="1">
      <alignment horizontal="right" vertical="center" wrapText="1"/>
    </xf>
    <xf numFmtId="0" fontId="14" fillId="2" borderId="2" xfId="0" applyFont="1" applyFill="1" applyBorder="1"/>
    <xf numFmtId="0" fontId="14" fillId="2" borderId="2" xfId="0" applyFont="1" applyFill="1" applyBorder="1" applyAlignment="1">
      <alignment vertical="top"/>
    </xf>
    <xf numFmtId="9" fontId="22" fillId="4" borderId="2" xfId="0" applyNumberFormat="1" applyFont="1" applyFill="1" applyBorder="1" applyAlignment="1">
      <alignment horizontal="center" vertical="center" wrapText="1"/>
    </xf>
    <xf numFmtId="0" fontId="14" fillId="2" borderId="2" xfId="0" applyFont="1" applyFill="1" applyBorder="1" applyAlignment="1">
      <alignment horizontal="center"/>
    </xf>
    <xf numFmtId="0" fontId="14" fillId="2" borderId="1" xfId="0" applyFont="1" applyFill="1" applyBorder="1" applyAlignment="1">
      <alignment vertical="top"/>
    </xf>
    <xf numFmtId="9" fontId="22" fillId="4"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justify" vertical="center" wrapText="1"/>
    </xf>
    <xf numFmtId="0" fontId="14" fillId="0" borderId="10" xfId="41" applyNumberFormat="1" applyFont="1" applyFill="1" applyBorder="1" applyAlignment="1" applyProtection="1">
      <alignment horizontal="center" vertical="center"/>
      <protection locked="0"/>
    </xf>
    <xf numFmtId="0" fontId="14" fillId="0" borderId="0" xfId="41" applyNumberFormat="1" applyFont="1" applyFill="1" applyBorder="1" applyAlignment="1" applyProtection="1">
      <alignment horizontal="center" vertical="center"/>
      <protection locked="0"/>
    </xf>
    <xf numFmtId="0" fontId="14" fillId="0" borderId="11" xfId="0" applyFont="1" applyFill="1" applyBorder="1" applyAlignment="1">
      <alignment horizontal="center"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2" xfId="0" applyFont="1" applyBorder="1" applyAlignment="1">
      <alignment horizontal="center" vertical="center"/>
    </xf>
    <xf numFmtId="0" fontId="14" fillId="0" borderId="6"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5" fillId="12" borderId="1" xfId="2" applyFont="1" applyFill="1" applyBorder="1" applyAlignment="1" applyProtection="1">
      <alignment horizontal="center" vertical="center"/>
      <protection locked="0"/>
    </xf>
    <xf numFmtId="0" fontId="15" fillId="0" borderId="0" xfId="0" applyFont="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5" fillId="0" borderId="6"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20" fillId="11" borderId="6"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20" fillId="11"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justify" vertical="center" wrapText="1"/>
      <protection locked="0"/>
    </xf>
    <xf numFmtId="0" fontId="7" fillId="0" borderId="5" xfId="0" applyFont="1" applyFill="1" applyBorder="1" applyAlignment="1" applyProtection="1">
      <alignment horizontal="justify" vertical="center" wrapText="1"/>
      <protection locked="0"/>
    </xf>
    <xf numFmtId="0" fontId="18" fillId="0" borderId="3" xfId="0" applyFont="1" applyFill="1" applyBorder="1" applyAlignment="1" applyProtection="1">
      <alignment horizontal="center"/>
      <protection locked="0"/>
    </xf>
    <xf numFmtId="0" fontId="18" fillId="11" borderId="6" xfId="2" applyFont="1" applyFill="1" applyBorder="1" applyAlignment="1" applyProtection="1">
      <alignment horizontal="center" vertical="center"/>
      <protection locked="0"/>
    </xf>
    <xf numFmtId="0" fontId="18" fillId="11" borderId="4" xfId="2" applyFont="1" applyFill="1" applyBorder="1" applyAlignment="1" applyProtection="1">
      <alignment horizontal="center" vertical="center"/>
      <protection locked="0"/>
    </xf>
    <xf numFmtId="0" fontId="18" fillId="11" borderId="5" xfId="2"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15" fillId="0" borderId="1" xfId="0" applyFont="1" applyBorder="1" applyAlignment="1" applyProtection="1">
      <alignment horizontal="left"/>
      <protection hidden="1"/>
    </xf>
    <xf numFmtId="0" fontId="15" fillId="2" borderId="0" xfId="0" applyFont="1" applyFill="1" applyAlignment="1">
      <alignment horizontal="center" vertical="center"/>
    </xf>
    <xf numFmtId="0" fontId="10" fillId="0" borderId="0" xfId="0" applyFont="1" applyBorder="1" applyAlignment="1" applyProtection="1">
      <alignment horizontal="left" vertical="center"/>
      <protection locked="0"/>
    </xf>
    <xf numFmtId="0" fontId="14" fillId="0" borderId="0" xfId="0" applyFont="1" applyBorder="1" applyAlignment="1" applyProtection="1">
      <alignment horizontal="left"/>
      <protection locked="0"/>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5" fillId="13" borderId="8" xfId="0" applyFont="1" applyFill="1" applyBorder="1" applyAlignment="1">
      <alignment horizontal="center" vertical="center"/>
    </xf>
    <xf numFmtId="0" fontId="15" fillId="13" borderId="9" xfId="0" applyFont="1" applyFill="1" applyBorder="1" applyAlignment="1">
      <alignment horizontal="center" vertical="center"/>
    </xf>
    <xf numFmtId="0" fontId="14" fillId="0" borderId="3" xfId="41" applyNumberFormat="1" applyFont="1" applyFill="1" applyBorder="1" applyAlignment="1" applyProtection="1">
      <alignment horizontal="center" vertical="center"/>
      <protection locked="0"/>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5" fillId="0" borderId="1" xfId="0" applyFont="1" applyBorder="1" applyAlignment="1" applyProtection="1">
      <alignment horizontal="left" vertical="center"/>
      <protection hidden="1"/>
    </xf>
    <xf numFmtId="167" fontId="15" fillId="0" borderId="1" xfId="0" applyNumberFormat="1" applyFont="1" applyFill="1" applyBorder="1" applyAlignment="1">
      <alignment horizontal="center" vertical="center"/>
    </xf>
    <xf numFmtId="0" fontId="14" fillId="0" borderId="1" xfId="41" applyNumberFormat="1" applyFont="1" applyBorder="1" applyAlignment="1" applyProtection="1">
      <alignment horizontal="center" vertical="center"/>
      <protection locked="0"/>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4" fillId="0" borderId="1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2" xfId="41" applyNumberFormat="1" applyFont="1" applyFill="1" applyBorder="1" applyAlignment="1" applyProtection="1">
      <alignment horizontal="center" vertical="center"/>
      <protection locked="0"/>
    </xf>
    <xf numFmtId="0" fontId="14" fillId="0" borderId="2" xfId="41" applyNumberFormat="1" applyFont="1" applyFill="1" applyBorder="1" applyAlignment="1" applyProtection="1">
      <alignment horizontal="center" vertical="center"/>
      <protection locked="0"/>
    </xf>
    <xf numFmtId="0" fontId="14" fillId="0" borderId="12" xfId="41" applyNumberFormat="1" applyFont="1" applyBorder="1" applyAlignment="1" applyProtection="1">
      <alignment horizontal="center" vertical="center"/>
      <protection locked="0"/>
    </xf>
    <xf numFmtId="0" fontId="14" fillId="0" borderId="2" xfId="41" applyNumberFormat="1" applyFont="1" applyBorder="1" applyAlignment="1" applyProtection="1">
      <alignment horizontal="center" vertical="center"/>
      <protection locked="0"/>
    </xf>
  </cellXfs>
  <cellStyles count="42">
    <cellStyle name="Excel Built-in Normal" xfId="1"/>
    <cellStyle name="Hipervínculo" xfId="2" builtinId="8"/>
    <cellStyle name="Millares [0]" xfId="3" builtinId="6"/>
    <cellStyle name="Millares 10" xfId="4"/>
    <cellStyle name="Millares 18 2" xfId="5"/>
    <cellStyle name="Millares 2" xfId="6"/>
    <cellStyle name="Millares 2 2" xfId="7"/>
    <cellStyle name="Millares 273" xfId="8"/>
    <cellStyle name="Millares 3" xfId="9"/>
    <cellStyle name="Millares 4" xfId="10"/>
    <cellStyle name="Moneda 2" xfId="11"/>
    <cellStyle name="Normal" xfId="0" builtinId="0"/>
    <cellStyle name="Normal 10" xfId="12"/>
    <cellStyle name="Normal 11 2" xfId="13"/>
    <cellStyle name="Normal 12 2" xfId="14"/>
    <cellStyle name="Normal 15" xfId="15"/>
    <cellStyle name="Normal 2" xfId="16"/>
    <cellStyle name="Normal 2 2" xfId="17"/>
    <cellStyle name="Normal 2 2 2" xfId="18"/>
    <cellStyle name="Normal 2 3" xfId="19"/>
    <cellStyle name="Normal 2 4" xfId="20"/>
    <cellStyle name="Normal 2 5" xfId="41"/>
    <cellStyle name="Normal 2 6" xfId="21"/>
    <cellStyle name="Normal 3" xfId="22"/>
    <cellStyle name="Normal 3 2" xfId="23"/>
    <cellStyle name="Normal 3 2 2" xfId="24"/>
    <cellStyle name="Normal 3 2_Cuadro 1F Plan de Accion 2012" xfId="25"/>
    <cellStyle name="Normal 3 3" xfId="26"/>
    <cellStyle name="Normal 3_Cuadro 1F Plan de Accion 2012" xfId="27"/>
    <cellStyle name="Normal 36" xfId="28"/>
    <cellStyle name="Normal 5" xfId="29"/>
    <cellStyle name="Normal 6 2" xfId="30"/>
    <cellStyle name="Normal 8 2" xfId="31"/>
    <cellStyle name="Normal 9 2" xfId="32"/>
    <cellStyle name="Porcentaje" xfId="33" builtinId="5"/>
    <cellStyle name="Porcentaje 2" xfId="34"/>
    <cellStyle name="Porcentaje 3" xfId="35"/>
    <cellStyle name="Porcentaje 3 2" xfId="36"/>
    <cellStyle name="Porcentual 2" xfId="37"/>
    <cellStyle name="Porcentual 2 2" xfId="38"/>
    <cellStyle name="Porcentual 3" xfId="39"/>
    <cellStyle name="Porcentual 4" xfId="40"/>
  </cellStyles>
  <dxfs count="39">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1099976</xdr:colOff>
      <xdr:row>2</xdr:row>
      <xdr:rowOff>74561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98476" cy="624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1099976</xdr:colOff>
      <xdr:row>2</xdr:row>
      <xdr:rowOff>74561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95301" cy="6270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CCFF66"/>
  </sheetPr>
  <dimension ref="A1:U33"/>
  <sheetViews>
    <sheetView view="pageBreakPreview" topLeftCell="A4" zoomScale="70" zoomScaleNormal="70" zoomScaleSheetLayoutView="70" workbookViewId="0">
      <selection activeCell="A9" sqref="A9"/>
    </sheetView>
  </sheetViews>
  <sheetFormatPr baseColWidth="10" defaultColWidth="12.85546875" defaultRowHeight="12.75" x14ac:dyDescent="0.2"/>
  <cols>
    <col min="1" max="1" width="10.42578125" style="115" customWidth="1"/>
    <col min="2" max="2" width="126.85546875" style="116" customWidth="1"/>
    <col min="3" max="3" width="24" style="117" customWidth="1"/>
    <col min="4" max="4" width="21.85546875" style="117" customWidth="1"/>
    <col min="5" max="5" width="34" style="117" customWidth="1"/>
    <col min="6" max="6" width="15.85546875" style="118" customWidth="1"/>
    <col min="7" max="7" width="16.28515625" style="118" customWidth="1"/>
    <col min="8" max="8" width="16.42578125" style="117" customWidth="1"/>
    <col min="9" max="9" width="15" style="118" customWidth="1"/>
    <col min="10" max="10" width="25.42578125" style="117" customWidth="1"/>
    <col min="11" max="12" width="16.42578125" style="119" customWidth="1"/>
    <col min="13" max="13" width="23.42578125" style="119" customWidth="1"/>
    <col min="14" max="14" width="28.42578125" style="117" bestFit="1" customWidth="1"/>
    <col min="15" max="15" width="42.7109375" style="76" customWidth="1"/>
    <col min="16" max="16" width="12.85546875" style="43" customWidth="1"/>
    <col min="17" max="17" width="26.42578125" style="43" customWidth="1"/>
    <col min="18" max="18" width="21.7109375" style="43" customWidth="1"/>
    <col min="19" max="19" width="17.42578125" style="43" customWidth="1"/>
    <col min="20" max="20" width="14" style="43" customWidth="1"/>
    <col min="21" max="21" width="17" style="43" customWidth="1"/>
    <col min="22" max="16384" width="12.85546875" style="43"/>
  </cols>
  <sheetData>
    <row r="1" spans="1:21" s="75" customFormat="1" ht="27.75" customHeight="1" thickBot="1" x14ac:dyDescent="0.25">
      <c r="A1" s="73"/>
      <c r="B1" s="147" t="s">
        <v>785</v>
      </c>
      <c r="C1" s="147"/>
      <c r="D1" s="147"/>
      <c r="E1" s="147"/>
      <c r="F1" s="148"/>
      <c r="G1" s="166" t="s">
        <v>767</v>
      </c>
      <c r="H1" s="167"/>
      <c r="I1" s="15"/>
      <c r="J1" s="168" t="s">
        <v>792</v>
      </c>
      <c r="K1" s="169"/>
      <c r="L1" s="74"/>
      <c r="M1" s="74"/>
    </row>
    <row r="2" spans="1:21" s="75" customFormat="1" ht="15.75" customHeight="1" x14ac:dyDescent="0.2">
      <c r="A2" s="163" t="s">
        <v>783</v>
      </c>
      <c r="B2" s="163"/>
      <c r="C2" s="163"/>
      <c r="D2" s="163"/>
      <c r="E2" s="163"/>
      <c r="F2" s="163"/>
      <c r="G2" s="17"/>
      <c r="H2" s="17"/>
      <c r="I2" s="17"/>
      <c r="J2" s="32" t="s">
        <v>756</v>
      </c>
      <c r="K2" s="72">
        <v>2</v>
      </c>
      <c r="L2" s="74"/>
      <c r="M2" s="74"/>
      <c r="Q2" s="156"/>
      <c r="R2" s="156"/>
      <c r="S2" s="156"/>
      <c r="T2" s="156"/>
      <c r="U2" s="156"/>
    </row>
    <row r="3" spans="1:21" s="75" customFormat="1" ht="15" customHeight="1" x14ac:dyDescent="0.2">
      <c r="B3" s="76"/>
      <c r="F3" s="77"/>
      <c r="G3" s="77"/>
      <c r="I3" s="77"/>
      <c r="J3" s="20" t="s">
        <v>757</v>
      </c>
      <c r="K3" s="21">
        <v>1</v>
      </c>
      <c r="L3" s="74"/>
      <c r="M3" s="74"/>
      <c r="Q3" s="157" t="s">
        <v>780</v>
      </c>
      <c r="R3" s="158"/>
      <c r="S3" s="158"/>
      <c r="T3" s="158"/>
      <c r="U3" s="159"/>
    </row>
    <row r="4" spans="1:21" s="75" customFormat="1" ht="15" customHeight="1" x14ac:dyDescent="0.2">
      <c r="A4" s="17"/>
      <c r="B4" s="76"/>
      <c r="E4" s="16"/>
      <c r="F4" s="15"/>
      <c r="G4" s="15"/>
      <c r="H4" s="15"/>
      <c r="I4" s="15"/>
      <c r="J4" s="22" t="s">
        <v>758</v>
      </c>
      <c r="K4" s="23">
        <v>0</v>
      </c>
      <c r="L4" s="74"/>
      <c r="Q4" s="160" t="s">
        <v>769</v>
      </c>
      <c r="R4" s="161"/>
      <c r="S4" s="78" t="s">
        <v>770</v>
      </c>
      <c r="T4" s="78" t="s">
        <v>771</v>
      </c>
      <c r="U4" s="78" t="s">
        <v>772</v>
      </c>
    </row>
    <row r="5" spans="1:21" s="75" customFormat="1" ht="18" customHeight="1" x14ac:dyDescent="0.2">
      <c r="A5" s="162" t="s">
        <v>784</v>
      </c>
      <c r="B5" s="162"/>
      <c r="C5" s="162"/>
      <c r="D5" s="162"/>
      <c r="E5" s="79"/>
      <c r="F5" s="80"/>
      <c r="G5" s="165"/>
      <c r="H5" s="165"/>
      <c r="I5" s="165"/>
      <c r="L5" s="74"/>
      <c r="Q5" s="154" t="s">
        <v>773</v>
      </c>
      <c r="R5" s="155"/>
      <c r="S5" s="27">
        <f>+K8</f>
        <v>0</v>
      </c>
      <c r="T5" s="28">
        <v>0.2</v>
      </c>
      <c r="U5" s="29">
        <f>S5*T5</f>
        <v>0</v>
      </c>
    </row>
    <row r="6" spans="1:21" s="75" customFormat="1" ht="18.75" customHeight="1" x14ac:dyDescent="0.2">
      <c r="A6" s="162" t="s">
        <v>786</v>
      </c>
      <c r="B6" s="162"/>
      <c r="C6" s="162"/>
      <c r="D6" s="162"/>
      <c r="E6" s="79"/>
      <c r="F6" s="81"/>
      <c r="G6" s="164"/>
      <c r="H6" s="164"/>
      <c r="I6" s="164"/>
      <c r="J6" s="15"/>
      <c r="K6" s="82"/>
      <c r="L6" s="74"/>
      <c r="Q6" s="154" t="s">
        <v>774</v>
      </c>
      <c r="R6" s="155"/>
      <c r="S6" s="27">
        <f>+L8</f>
        <v>0</v>
      </c>
      <c r="T6" s="28">
        <v>0.8</v>
      </c>
      <c r="U6" s="29">
        <f>S6*T6</f>
        <v>0</v>
      </c>
    </row>
    <row r="7" spans="1:21" s="75" customFormat="1" ht="15.75" customHeight="1" x14ac:dyDescent="0.2">
      <c r="A7" s="173" t="s">
        <v>787</v>
      </c>
      <c r="B7" s="173"/>
      <c r="C7" s="83" t="s">
        <v>768</v>
      </c>
      <c r="D7" s="84">
        <v>2021</v>
      </c>
      <c r="E7" s="15"/>
      <c r="F7" s="15"/>
      <c r="G7" s="15"/>
      <c r="H7" s="15"/>
      <c r="I7" s="15"/>
      <c r="J7" s="15"/>
      <c r="K7" s="174">
        <f>+K8*0.2+L8*0.8</f>
        <v>0</v>
      </c>
      <c r="L7" s="174"/>
      <c r="M7" s="85"/>
      <c r="O7" s="76"/>
      <c r="Q7" s="151" t="s">
        <v>775</v>
      </c>
      <c r="R7" s="152"/>
      <c r="S7" s="153"/>
      <c r="T7" s="30">
        <f>SUM(T5:T6)</f>
        <v>1</v>
      </c>
      <c r="U7" s="86">
        <f>SUM(U5:U6)</f>
        <v>0</v>
      </c>
    </row>
    <row r="8" spans="1:21" ht="15.75" customHeight="1" x14ac:dyDescent="0.2">
      <c r="A8" s="87"/>
      <c r="B8" s="88"/>
      <c r="C8" s="89"/>
      <c r="D8" s="89"/>
      <c r="E8" s="13"/>
      <c r="F8" s="13"/>
      <c r="G8" s="13"/>
      <c r="H8" s="13"/>
      <c r="I8" s="13"/>
      <c r="J8" s="90"/>
      <c r="K8" s="91">
        <f>IF(COUNT(K10:K16)&gt;0,AVERAGE(K10:K16)*100/2,0)</f>
        <v>0</v>
      </c>
      <c r="L8" s="91">
        <f>IF(COUNT(L10:L16)&gt;0,AVERAGE(L10:L16)*100/2,0)</f>
        <v>0</v>
      </c>
      <c r="M8" s="92"/>
      <c r="N8" s="89"/>
      <c r="O8" s="93"/>
      <c r="Q8" s="151" t="s">
        <v>782</v>
      </c>
      <c r="R8" s="152"/>
      <c r="S8" s="153"/>
      <c r="T8" s="149">
        <f>IF(AND((U7)&lt;=100,(U7)&gt;=80),S11,IF(AND((U7)&lt;80,(U7)&gt;=0),S12,S12))</f>
        <v>0</v>
      </c>
      <c r="U8" s="150"/>
    </row>
    <row r="9" spans="1:21" ht="54" customHeight="1" x14ac:dyDescent="0.2">
      <c r="A9" s="14" t="s">
        <v>759</v>
      </c>
      <c r="B9" s="94" t="s">
        <v>760</v>
      </c>
      <c r="C9" s="14" t="s">
        <v>0</v>
      </c>
      <c r="D9" s="14" t="s">
        <v>755</v>
      </c>
      <c r="E9" s="14" t="s">
        <v>761</v>
      </c>
      <c r="F9" s="14" t="s">
        <v>762</v>
      </c>
      <c r="G9" s="14" t="s">
        <v>763</v>
      </c>
      <c r="H9" s="14" t="s">
        <v>764</v>
      </c>
      <c r="I9" s="14" t="s">
        <v>765</v>
      </c>
      <c r="J9" s="18" t="s">
        <v>766</v>
      </c>
      <c r="K9" s="14" t="s">
        <v>1</v>
      </c>
      <c r="L9" s="14" t="s">
        <v>2</v>
      </c>
      <c r="M9" s="14" t="s">
        <v>754</v>
      </c>
      <c r="N9" s="14" t="s">
        <v>788</v>
      </c>
      <c r="O9" s="14" t="s">
        <v>753</v>
      </c>
      <c r="S9" s="26"/>
      <c r="T9" s="24"/>
      <c r="U9" s="25"/>
    </row>
    <row r="10" spans="1:21" s="42" customFormat="1" ht="156.75" customHeight="1" x14ac:dyDescent="0.2">
      <c r="A10" s="47">
        <v>1</v>
      </c>
      <c r="B10" s="35" t="s">
        <v>857</v>
      </c>
      <c r="C10" s="61" t="s">
        <v>789</v>
      </c>
      <c r="D10" s="37" t="s">
        <v>858</v>
      </c>
      <c r="E10" s="38" t="s">
        <v>860</v>
      </c>
      <c r="F10" s="95">
        <v>1</v>
      </c>
      <c r="G10" s="39">
        <v>44227</v>
      </c>
      <c r="H10" s="58" t="s">
        <v>863</v>
      </c>
      <c r="I10" s="39">
        <v>44227</v>
      </c>
      <c r="J10" s="58" t="s">
        <v>888</v>
      </c>
      <c r="K10" s="134"/>
      <c r="L10" s="134"/>
      <c r="M10" s="41" t="s">
        <v>842</v>
      </c>
      <c r="N10" s="41" t="s">
        <v>863</v>
      </c>
      <c r="O10" s="35" t="s">
        <v>817</v>
      </c>
      <c r="Q10" s="146" t="s">
        <v>781</v>
      </c>
      <c r="R10" s="146"/>
      <c r="S10" s="96" t="s">
        <v>777</v>
      </c>
      <c r="U10" s="25"/>
    </row>
    <row r="11" spans="1:21" s="98" customFormat="1" ht="276" customHeight="1" x14ac:dyDescent="0.2">
      <c r="A11" s="47">
        <v>2</v>
      </c>
      <c r="B11" s="97" t="s">
        <v>795</v>
      </c>
      <c r="C11" s="61" t="s">
        <v>789</v>
      </c>
      <c r="D11" s="37" t="s">
        <v>858</v>
      </c>
      <c r="E11" s="38" t="s">
        <v>859</v>
      </c>
      <c r="F11" s="95">
        <v>1</v>
      </c>
      <c r="G11" s="39">
        <v>44561</v>
      </c>
      <c r="H11" s="58" t="s">
        <v>863</v>
      </c>
      <c r="I11" s="39">
        <v>44561</v>
      </c>
      <c r="J11" s="58" t="s">
        <v>889</v>
      </c>
      <c r="K11" s="134"/>
      <c r="L11" s="134"/>
      <c r="M11" s="41" t="s">
        <v>793</v>
      </c>
      <c r="N11" s="41" t="s">
        <v>863</v>
      </c>
      <c r="O11" s="35" t="s">
        <v>873</v>
      </c>
      <c r="P11" s="43"/>
      <c r="Q11" s="142"/>
      <c r="R11" s="143"/>
      <c r="S11" s="31"/>
      <c r="U11" s="25"/>
    </row>
    <row r="12" spans="1:21" s="98" customFormat="1" ht="165.75" x14ac:dyDescent="0.2">
      <c r="A12" s="136">
        <v>3</v>
      </c>
      <c r="B12" s="171" t="s">
        <v>839</v>
      </c>
      <c r="C12" s="139" t="s">
        <v>789</v>
      </c>
      <c r="D12" s="37" t="s">
        <v>858</v>
      </c>
      <c r="E12" s="55" t="s">
        <v>861</v>
      </c>
      <c r="F12" s="62">
        <v>0.75</v>
      </c>
      <c r="G12" s="63" t="s">
        <v>862</v>
      </c>
      <c r="H12" s="99" t="s">
        <v>833</v>
      </c>
      <c r="I12" s="63" t="s">
        <v>848</v>
      </c>
      <c r="J12" s="58" t="s">
        <v>886</v>
      </c>
      <c r="K12" s="134"/>
      <c r="L12" s="134"/>
      <c r="M12" s="41" t="s">
        <v>793</v>
      </c>
      <c r="N12" s="58" t="s">
        <v>833</v>
      </c>
      <c r="O12" s="35" t="s">
        <v>849</v>
      </c>
      <c r="P12" s="43"/>
      <c r="Q12" s="144"/>
      <c r="R12" s="145"/>
      <c r="S12" s="31"/>
      <c r="U12" s="25"/>
    </row>
    <row r="13" spans="1:21" s="98" customFormat="1" ht="184.5" customHeight="1" x14ac:dyDescent="0.2">
      <c r="A13" s="170"/>
      <c r="B13" s="172"/>
      <c r="C13" s="141"/>
      <c r="D13" s="37" t="s">
        <v>858</v>
      </c>
      <c r="E13" s="55" t="s">
        <v>845</v>
      </c>
      <c r="F13" s="62">
        <v>0.9</v>
      </c>
      <c r="G13" s="63">
        <v>44378</v>
      </c>
      <c r="H13" s="99" t="s">
        <v>833</v>
      </c>
      <c r="I13" s="63">
        <v>44560</v>
      </c>
      <c r="J13" s="58" t="s">
        <v>886</v>
      </c>
      <c r="K13" s="134"/>
      <c r="L13" s="134"/>
      <c r="M13" s="41" t="s">
        <v>793</v>
      </c>
      <c r="N13" s="58" t="s">
        <v>833</v>
      </c>
      <c r="O13" s="35" t="s">
        <v>846</v>
      </c>
      <c r="P13" s="43"/>
      <c r="Q13" s="53"/>
      <c r="R13" s="53"/>
      <c r="S13" s="49"/>
      <c r="U13" s="25"/>
    </row>
    <row r="14" spans="1:21" s="98" customFormat="1" ht="137.25" customHeight="1" x14ac:dyDescent="0.2">
      <c r="A14" s="136">
        <v>4</v>
      </c>
      <c r="B14" s="171" t="s">
        <v>840</v>
      </c>
      <c r="C14" s="139" t="s">
        <v>789</v>
      </c>
      <c r="D14" s="37" t="s">
        <v>858</v>
      </c>
      <c r="E14" s="64" t="s">
        <v>843</v>
      </c>
      <c r="F14" s="100" t="s">
        <v>850</v>
      </c>
      <c r="G14" s="63">
        <v>44378</v>
      </c>
      <c r="H14" s="99" t="s">
        <v>833</v>
      </c>
      <c r="I14" s="63">
        <v>44560</v>
      </c>
      <c r="J14" s="58" t="s">
        <v>886</v>
      </c>
      <c r="K14" s="134"/>
      <c r="L14" s="134"/>
      <c r="M14" s="41" t="s">
        <v>793</v>
      </c>
      <c r="N14" s="58" t="s">
        <v>833</v>
      </c>
      <c r="O14" s="54" t="s">
        <v>851</v>
      </c>
      <c r="P14" s="43"/>
      <c r="T14" s="49"/>
    </row>
    <row r="15" spans="1:21" s="98" customFormat="1" ht="123.75" customHeight="1" x14ac:dyDescent="0.2">
      <c r="A15" s="170"/>
      <c r="B15" s="138"/>
      <c r="C15" s="141"/>
      <c r="D15" s="37" t="s">
        <v>858</v>
      </c>
      <c r="E15" s="56" t="s">
        <v>844</v>
      </c>
      <c r="F15" s="62">
        <v>1</v>
      </c>
      <c r="G15" s="63">
        <v>44378</v>
      </c>
      <c r="H15" s="99" t="s">
        <v>833</v>
      </c>
      <c r="I15" s="63">
        <v>44560</v>
      </c>
      <c r="J15" s="58" t="s">
        <v>886</v>
      </c>
      <c r="K15" s="134"/>
      <c r="L15" s="134"/>
      <c r="M15" s="41" t="s">
        <v>793</v>
      </c>
      <c r="N15" s="58" t="s">
        <v>833</v>
      </c>
      <c r="O15" s="54" t="s">
        <v>852</v>
      </c>
      <c r="P15" s="43"/>
      <c r="T15" s="49"/>
    </row>
    <row r="16" spans="1:21" s="98" customFormat="1" ht="120.75" customHeight="1" x14ac:dyDescent="0.2">
      <c r="A16" s="136">
        <v>5</v>
      </c>
      <c r="B16" s="138" t="s">
        <v>818</v>
      </c>
      <c r="C16" s="139" t="s">
        <v>789</v>
      </c>
      <c r="D16" s="37" t="s">
        <v>858</v>
      </c>
      <c r="E16" s="125" t="s">
        <v>838</v>
      </c>
      <c r="F16" s="62">
        <v>0.2</v>
      </c>
      <c r="G16" s="63">
        <v>44742</v>
      </c>
      <c r="H16" s="101" t="s">
        <v>863</v>
      </c>
      <c r="I16" s="102">
        <v>44742</v>
      </c>
      <c r="J16" s="58" t="s">
        <v>884</v>
      </c>
      <c r="K16" s="134"/>
      <c r="L16" s="134"/>
      <c r="M16" s="41" t="s">
        <v>793</v>
      </c>
      <c r="N16" s="101" t="s">
        <v>863</v>
      </c>
      <c r="O16" s="35" t="s">
        <v>877</v>
      </c>
      <c r="P16" s="43"/>
    </row>
    <row r="17" spans="1:16" s="98" customFormat="1" ht="109.5" customHeight="1" x14ac:dyDescent="0.2">
      <c r="A17" s="137"/>
      <c r="B17" s="138"/>
      <c r="C17" s="140"/>
      <c r="D17" s="37" t="s">
        <v>858</v>
      </c>
      <c r="E17" s="65" t="s">
        <v>875</v>
      </c>
      <c r="F17" s="62">
        <v>0.4</v>
      </c>
      <c r="G17" s="63">
        <v>44378</v>
      </c>
      <c r="H17" s="101" t="s">
        <v>833</v>
      </c>
      <c r="I17" s="102">
        <v>44742</v>
      </c>
      <c r="J17" s="101" t="s">
        <v>886</v>
      </c>
      <c r="K17" s="134"/>
      <c r="L17" s="134"/>
      <c r="M17" s="41" t="s">
        <v>793</v>
      </c>
      <c r="N17" s="101" t="s">
        <v>833</v>
      </c>
      <c r="O17" s="35" t="s">
        <v>876</v>
      </c>
      <c r="P17" s="43"/>
    </row>
    <row r="18" spans="1:16" s="98" customFormat="1" ht="87.75" customHeight="1" x14ac:dyDescent="0.2">
      <c r="A18" s="137"/>
      <c r="B18" s="138"/>
      <c r="C18" s="141"/>
      <c r="D18" s="37" t="s">
        <v>858</v>
      </c>
      <c r="E18" s="65" t="s">
        <v>831</v>
      </c>
      <c r="F18" s="62">
        <v>0.4</v>
      </c>
      <c r="G18" s="63">
        <v>44349</v>
      </c>
      <c r="H18" s="101" t="s">
        <v>864</v>
      </c>
      <c r="I18" s="102">
        <v>44742</v>
      </c>
      <c r="J18" s="101" t="s">
        <v>887</v>
      </c>
      <c r="K18" s="134"/>
      <c r="L18" s="134"/>
      <c r="M18" s="41" t="s">
        <v>793</v>
      </c>
      <c r="N18" s="101" t="s">
        <v>864</v>
      </c>
      <c r="O18" s="35" t="s">
        <v>878</v>
      </c>
      <c r="P18" s="43"/>
    </row>
    <row r="19" spans="1:16" ht="258.75" customHeight="1" x14ac:dyDescent="0.2">
      <c r="A19" s="103">
        <v>6</v>
      </c>
      <c r="B19" s="104" t="s">
        <v>832</v>
      </c>
      <c r="C19" s="61" t="s">
        <v>789</v>
      </c>
      <c r="D19" s="37" t="s">
        <v>858</v>
      </c>
      <c r="E19" s="50" t="s">
        <v>824</v>
      </c>
      <c r="F19" s="62">
        <v>0.4</v>
      </c>
      <c r="G19" s="105">
        <v>44561</v>
      </c>
      <c r="H19" s="101" t="s">
        <v>865</v>
      </c>
      <c r="I19" s="102">
        <v>44561</v>
      </c>
      <c r="J19" s="58" t="s">
        <v>884</v>
      </c>
      <c r="K19" s="134"/>
      <c r="L19" s="134"/>
      <c r="M19" s="41" t="s">
        <v>793</v>
      </c>
      <c r="N19" s="41" t="s">
        <v>863</v>
      </c>
      <c r="O19" s="52" t="s">
        <v>819</v>
      </c>
    </row>
    <row r="20" spans="1:16" ht="178.5" x14ac:dyDescent="0.2">
      <c r="A20" s="103">
        <v>7</v>
      </c>
      <c r="B20" s="106" t="s">
        <v>841</v>
      </c>
      <c r="C20" s="61" t="s">
        <v>789</v>
      </c>
      <c r="D20" s="37" t="s">
        <v>858</v>
      </c>
      <c r="E20" s="50" t="s">
        <v>825</v>
      </c>
      <c r="F20" s="62">
        <v>0.4</v>
      </c>
      <c r="G20" s="105">
        <v>44561</v>
      </c>
      <c r="H20" s="101" t="s">
        <v>865</v>
      </c>
      <c r="I20" s="102">
        <v>44561</v>
      </c>
      <c r="J20" s="58" t="s">
        <v>889</v>
      </c>
      <c r="K20" s="134"/>
      <c r="L20" s="134"/>
      <c r="M20" s="41" t="s">
        <v>793</v>
      </c>
      <c r="N20" s="41" t="s">
        <v>863</v>
      </c>
      <c r="O20" s="35" t="s">
        <v>820</v>
      </c>
    </row>
    <row r="21" spans="1:16" ht="337.5" customHeight="1" x14ac:dyDescent="0.2">
      <c r="A21" s="103">
        <v>8</v>
      </c>
      <c r="B21" s="51" t="s">
        <v>796</v>
      </c>
      <c r="C21" s="33" t="s">
        <v>790</v>
      </c>
      <c r="D21" s="37" t="s">
        <v>858</v>
      </c>
      <c r="E21" s="50" t="s">
        <v>879</v>
      </c>
      <c r="F21" s="62">
        <v>0.4</v>
      </c>
      <c r="G21" s="107">
        <v>44348</v>
      </c>
      <c r="H21" s="50" t="s">
        <v>865</v>
      </c>
      <c r="I21" s="108">
        <v>44561</v>
      </c>
      <c r="J21" s="58" t="s">
        <v>884</v>
      </c>
      <c r="K21" s="134"/>
      <c r="L21" s="134"/>
      <c r="M21" s="101" t="s">
        <v>791</v>
      </c>
      <c r="N21" s="109" t="s">
        <v>867</v>
      </c>
      <c r="O21" s="35" t="s">
        <v>821</v>
      </c>
    </row>
    <row r="22" spans="1:16" ht="178.5" x14ac:dyDescent="0.2">
      <c r="A22" s="103">
        <v>9</v>
      </c>
      <c r="B22" s="35" t="s">
        <v>797</v>
      </c>
      <c r="C22" s="33" t="s">
        <v>790</v>
      </c>
      <c r="D22" s="37" t="s">
        <v>858</v>
      </c>
      <c r="E22" s="50" t="s">
        <v>826</v>
      </c>
      <c r="F22" s="62">
        <v>0.4</v>
      </c>
      <c r="G22" s="107">
        <v>44348</v>
      </c>
      <c r="H22" s="50" t="s">
        <v>865</v>
      </c>
      <c r="I22" s="108">
        <v>44561</v>
      </c>
      <c r="J22" s="58" t="s">
        <v>889</v>
      </c>
      <c r="K22" s="134"/>
      <c r="L22" s="134"/>
      <c r="M22" s="110" t="s">
        <v>791</v>
      </c>
      <c r="N22" s="109" t="s">
        <v>867</v>
      </c>
      <c r="O22" s="35" t="s">
        <v>821</v>
      </c>
    </row>
    <row r="23" spans="1:16" ht="335.25" customHeight="1" x14ac:dyDescent="0.2">
      <c r="A23" s="111">
        <v>10</v>
      </c>
      <c r="B23" s="35" t="s">
        <v>798</v>
      </c>
      <c r="C23" s="33" t="s">
        <v>790</v>
      </c>
      <c r="D23" s="37" t="s">
        <v>858</v>
      </c>
      <c r="E23" s="50" t="s">
        <v>826</v>
      </c>
      <c r="F23" s="62">
        <v>0.4</v>
      </c>
      <c r="G23" s="107">
        <v>44348</v>
      </c>
      <c r="H23" s="50" t="s">
        <v>865</v>
      </c>
      <c r="I23" s="108">
        <v>44561</v>
      </c>
      <c r="J23" s="58" t="s">
        <v>889</v>
      </c>
      <c r="K23" s="134"/>
      <c r="L23" s="134"/>
      <c r="M23" s="41" t="s">
        <v>793</v>
      </c>
      <c r="N23" s="109" t="s">
        <v>867</v>
      </c>
      <c r="O23" s="35" t="s">
        <v>821</v>
      </c>
    </row>
    <row r="24" spans="1:16" ht="191.25" x14ac:dyDescent="0.2">
      <c r="A24" s="111">
        <v>11</v>
      </c>
      <c r="B24" s="35" t="s">
        <v>799</v>
      </c>
      <c r="C24" s="33" t="s">
        <v>790</v>
      </c>
      <c r="D24" s="37" t="s">
        <v>858</v>
      </c>
      <c r="E24" s="35" t="s">
        <v>837</v>
      </c>
      <c r="F24" s="62">
        <v>0.4</v>
      </c>
      <c r="G24" s="107">
        <v>44348</v>
      </c>
      <c r="H24" s="50" t="s">
        <v>867</v>
      </c>
      <c r="I24" s="112">
        <v>44561</v>
      </c>
      <c r="J24" s="58" t="s">
        <v>889</v>
      </c>
      <c r="K24" s="134"/>
      <c r="L24" s="134"/>
      <c r="M24" s="41" t="s">
        <v>793</v>
      </c>
      <c r="N24" s="109" t="s">
        <v>867</v>
      </c>
      <c r="O24" s="35" t="s">
        <v>815</v>
      </c>
    </row>
    <row r="25" spans="1:16" ht="217.5" customHeight="1" x14ac:dyDescent="0.2">
      <c r="A25" s="113">
        <v>12</v>
      </c>
      <c r="B25" s="35" t="s">
        <v>800</v>
      </c>
      <c r="C25" s="33" t="s">
        <v>790</v>
      </c>
      <c r="D25" s="37" t="s">
        <v>858</v>
      </c>
      <c r="E25" s="50" t="s">
        <v>880</v>
      </c>
      <c r="F25" s="62">
        <v>0.4</v>
      </c>
      <c r="G25" s="114">
        <v>44561</v>
      </c>
      <c r="H25" s="50" t="s">
        <v>865</v>
      </c>
      <c r="I25" s="107">
        <v>44561</v>
      </c>
      <c r="J25" s="58" t="s">
        <v>889</v>
      </c>
      <c r="K25" s="134"/>
      <c r="L25" s="134"/>
      <c r="M25" s="41" t="s">
        <v>793</v>
      </c>
      <c r="N25" s="109" t="s">
        <v>867</v>
      </c>
      <c r="O25" s="35" t="s">
        <v>813</v>
      </c>
    </row>
    <row r="26" spans="1:16" ht="234" customHeight="1" x14ac:dyDescent="0.2">
      <c r="A26" s="103">
        <v>13</v>
      </c>
      <c r="B26" s="36" t="s">
        <v>801</v>
      </c>
      <c r="C26" s="33" t="s">
        <v>790</v>
      </c>
      <c r="D26" s="37" t="s">
        <v>858</v>
      </c>
      <c r="E26" s="50" t="s">
        <v>827</v>
      </c>
      <c r="F26" s="62">
        <v>0.4</v>
      </c>
      <c r="G26" s="114">
        <v>44561</v>
      </c>
      <c r="H26" s="50" t="s">
        <v>865</v>
      </c>
      <c r="I26" s="114">
        <v>44561</v>
      </c>
      <c r="J26" s="58" t="s">
        <v>889</v>
      </c>
      <c r="K26" s="134"/>
      <c r="L26" s="134"/>
      <c r="M26" s="41" t="s">
        <v>793</v>
      </c>
      <c r="N26" s="109" t="s">
        <v>867</v>
      </c>
      <c r="O26" s="35" t="s">
        <v>816</v>
      </c>
    </row>
    <row r="27" spans="1:16" ht="114.75" x14ac:dyDescent="0.2">
      <c r="A27" s="103">
        <v>14</v>
      </c>
      <c r="B27" s="36" t="s">
        <v>802</v>
      </c>
      <c r="C27" s="33" t="s">
        <v>790</v>
      </c>
      <c r="D27" s="37" t="s">
        <v>858</v>
      </c>
      <c r="E27" s="50" t="s">
        <v>828</v>
      </c>
      <c r="F27" s="62">
        <v>0.4</v>
      </c>
      <c r="G27" s="107">
        <v>44561</v>
      </c>
      <c r="H27" s="50" t="s">
        <v>865</v>
      </c>
      <c r="I27" s="114">
        <v>44561</v>
      </c>
      <c r="J27" s="58" t="s">
        <v>889</v>
      </c>
      <c r="K27" s="134"/>
      <c r="L27" s="134"/>
      <c r="M27" s="41" t="s">
        <v>793</v>
      </c>
      <c r="N27" s="109" t="s">
        <v>867</v>
      </c>
      <c r="O27" s="35" t="s">
        <v>814</v>
      </c>
    </row>
    <row r="28" spans="1:16" ht="102" x14ac:dyDescent="0.2">
      <c r="A28" s="103">
        <v>15</v>
      </c>
      <c r="B28" s="35" t="s">
        <v>803</v>
      </c>
      <c r="C28" s="34" t="s">
        <v>790</v>
      </c>
      <c r="D28" s="37" t="s">
        <v>858</v>
      </c>
      <c r="E28" s="50" t="s">
        <v>829</v>
      </c>
      <c r="F28" s="62">
        <v>0.4</v>
      </c>
      <c r="G28" s="107">
        <v>44561</v>
      </c>
      <c r="H28" s="50" t="s">
        <v>865</v>
      </c>
      <c r="I28" s="114">
        <v>44561</v>
      </c>
      <c r="J28" s="58" t="s">
        <v>889</v>
      </c>
      <c r="K28" s="134"/>
      <c r="L28" s="134"/>
      <c r="M28" s="41" t="s">
        <v>793</v>
      </c>
      <c r="N28" s="109" t="s">
        <v>867</v>
      </c>
      <c r="O28" s="35" t="s">
        <v>813</v>
      </c>
    </row>
    <row r="29" spans="1:16" ht="153" x14ac:dyDescent="0.2">
      <c r="A29" s="103">
        <v>16</v>
      </c>
      <c r="B29" s="36" t="s">
        <v>804</v>
      </c>
      <c r="C29" s="34" t="s">
        <v>790</v>
      </c>
      <c r="D29" s="37" t="s">
        <v>858</v>
      </c>
      <c r="E29" s="50" t="s">
        <v>829</v>
      </c>
      <c r="F29" s="62">
        <v>0.4</v>
      </c>
      <c r="G29" s="107">
        <v>44561</v>
      </c>
      <c r="H29" s="50" t="s">
        <v>865</v>
      </c>
      <c r="I29" s="114">
        <v>44561</v>
      </c>
      <c r="J29" s="58" t="s">
        <v>889</v>
      </c>
      <c r="K29" s="134"/>
      <c r="L29" s="134"/>
      <c r="M29" s="41" t="s">
        <v>793</v>
      </c>
      <c r="N29" s="109" t="s">
        <v>867</v>
      </c>
      <c r="O29" s="35" t="s">
        <v>813</v>
      </c>
    </row>
    <row r="30" spans="1:16" ht="195.75" customHeight="1" x14ac:dyDescent="0.2">
      <c r="A30" s="103">
        <v>17</v>
      </c>
      <c r="B30" s="36" t="s">
        <v>805</v>
      </c>
      <c r="C30" s="34" t="s">
        <v>790</v>
      </c>
      <c r="D30" s="37" t="s">
        <v>858</v>
      </c>
      <c r="E30" s="50" t="s">
        <v>830</v>
      </c>
      <c r="F30" s="62">
        <v>0.4</v>
      </c>
      <c r="G30" s="107">
        <v>44561</v>
      </c>
      <c r="H30" s="50" t="s">
        <v>865</v>
      </c>
      <c r="I30" s="114">
        <v>44742</v>
      </c>
      <c r="J30" s="58" t="s">
        <v>889</v>
      </c>
      <c r="K30" s="134"/>
      <c r="L30" s="134"/>
      <c r="M30" s="41" t="s">
        <v>793</v>
      </c>
      <c r="N30" s="109" t="s">
        <v>867</v>
      </c>
      <c r="O30" s="35" t="s">
        <v>822</v>
      </c>
    </row>
    <row r="31" spans="1:16" ht="216" customHeight="1" x14ac:dyDescent="0.2">
      <c r="A31" s="103">
        <v>18</v>
      </c>
      <c r="B31" s="36" t="s">
        <v>806</v>
      </c>
      <c r="C31" s="34" t="s">
        <v>790</v>
      </c>
      <c r="D31" s="37" t="s">
        <v>858</v>
      </c>
      <c r="E31" s="50" t="s">
        <v>881</v>
      </c>
      <c r="F31" s="62">
        <v>0.4</v>
      </c>
      <c r="G31" s="114">
        <v>44469</v>
      </c>
      <c r="H31" s="50" t="s">
        <v>867</v>
      </c>
      <c r="I31" s="107">
        <v>44469</v>
      </c>
      <c r="J31" s="58" t="s">
        <v>884</v>
      </c>
      <c r="K31" s="134"/>
      <c r="L31" s="134"/>
      <c r="M31" s="41" t="s">
        <v>793</v>
      </c>
      <c r="N31" s="109" t="s">
        <v>863</v>
      </c>
      <c r="O31" s="35" t="s">
        <v>868</v>
      </c>
    </row>
    <row r="32" spans="1:16" ht="127.5" x14ac:dyDescent="0.2">
      <c r="A32" s="103">
        <v>19</v>
      </c>
      <c r="B32" s="36" t="s">
        <v>812</v>
      </c>
      <c r="C32" s="34" t="s">
        <v>790</v>
      </c>
      <c r="D32" s="37" t="s">
        <v>858</v>
      </c>
      <c r="E32" s="51" t="s">
        <v>882</v>
      </c>
      <c r="F32" s="62">
        <v>0.4</v>
      </c>
      <c r="G32" s="108">
        <v>44335</v>
      </c>
      <c r="H32" s="60" t="s">
        <v>835</v>
      </c>
      <c r="I32" s="112">
        <v>44439</v>
      </c>
      <c r="J32" s="101" t="s">
        <v>885</v>
      </c>
      <c r="K32" s="110"/>
      <c r="L32" s="134"/>
      <c r="M32" s="41" t="s">
        <v>842</v>
      </c>
      <c r="N32" s="101" t="s">
        <v>835</v>
      </c>
      <c r="O32" s="60" t="s">
        <v>896</v>
      </c>
    </row>
    <row r="33" spans="1:15" ht="193.5" customHeight="1" x14ac:dyDescent="0.2">
      <c r="A33" s="103">
        <v>20</v>
      </c>
      <c r="B33" s="36" t="s">
        <v>808</v>
      </c>
      <c r="C33" s="34" t="s">
        <v>790</v>
      </c>
      <c r="D33" s="37" t="s">
        <v>858</v>
      </c>
      <c r="E33" s="52" t="s">
        <v>883</v>
      </c>
      <c r="F33" s="62">
        <v>0.4</v>
      </c>
      <c r="G33" s="105">
        <v>44335</v>
      </c>
      <c r="H33" s="60" t="s">
        <v>835</v>
      </c>
      <c r="I33" s="112">
        <v>44439</v>
      </c>
      <c r="J33" s="101" t="s">
        <v>885</v>
      </c>
      <c r="K33" s="110"/>
      <c r="L33" s="134"/>
      <c r="M33" s="41" t="s">
        <v>842</v>
      </c>
      <c r="N33" s="101" t="s">
        <v>835</v>
      </c>
      <c r="O33" s="60" t="s">
        <v>897</v>
      </c>
    </row>
  </sheetData>
  <sheetProtection formatCells="0" formatColumns="0" formatRows="0" insertColumns="0" insertRows="0" insertHyperlinks="0" deleteColumns="0" deleteRows="0" selectLockedCells="1" sort="0"/>
  <protectedRanges>
    <protectedRange sqref="S5:S8" name="PLAN DE MEJORAMIENTO"/>
  </protectedRanges>
  <autoFilter ref="A9:U33"/>
  <mergeCells count="30">
    <mergeCell ref="J1:K1"/>
    <mergeCell ref="A14:A15"/>
    <mergeCell ref="B14:B15"/>
    <mergeCell ref="C14:C15"/>
    <mergeCell ref="A12:A13"/>
    <mergeCell ref="B12:B13"/>
    <mergeCell ref="C12:C13"/>
    <mergeCell ref="A7:B7"/>
    <mergeCell ref="K7:L7"/>
    <mergeCell ref="Q10:R10"/>
    <mergeCell ref="B1:F1"/>
    <mergeCell ref="T8:U8"/>
    <mergeCell ref="Q8:S8"/>
    <mergeCell ref="Q6:R6"/>
    <mergeCell ref="Q7:S7"/>
    <mergeCell ref="Q2:U2"/>
    <mergeCell ref="Q3:U3"/>
    <mergeCell ref="Q4:R4"/>
    <mergeCell ref="Q5:R5"/>
    <mergeCell ref="A5:D5"/>
    <mergeCell ref="A6:D6"/>
    <mergeCell ref="A2:F2"/>
    <mergeCell ref="G6:I6"/>
    <mergeCell ref="G5:I5"/>
    <mergeCell ref="G1:H1"/>
    <mergeCell ref="A16:A18"/>
    <mergeCell ref="B16:B18"/>
    <mergeCell ref="C16:C18"/>
    <mergeCell ref="Q11:R11"/>
    <mergeCell ref="Q12:R12"/>
  </mergeCells>
  <conditionalFormatting sqref="K10:L33">
    <cfRule type="containsText" dxfId="38" priority="30" operator="containsText" text="0">
      <formula>NOT(ISERROR(SEARCH("0",K10)))</formula>
    </cfRule>
    <cfRule type="containsText" dxfId="37" priority="31" operator="containsText" text="1">
      <formula>NOT(ISERROR(SEARCH("1",K10)))</formula>
    </cfRule>
    <cfRule type="containsText" dxfId="36" priority="32" operator="containsText" text="2">
      <formula>NOT(ISERROR(SEARCH("2",K10)))</formula>
    </cfRule>
  </conditionalFormatting>
  <conditionalFormatting sqref="T8">
    <cfRule type="containsText" dxfId="35" priority="18" operator="containsText" text="No">
      <formula>NOT(ISERROR(SEARCH("No",T8)))</formula>
    </cfRule>
    <cfRule type="containsText" dxfId="34" priority="19" operator="containsText" text="Cumple">
      <formula>NOT(ISERROR(SEARCH("Cumple",T8)))</formula>
    </cfRule>
    <cfRule type="containsText" dxfId="33" priority="20" operator="containsText" text="No cumple">
      <formula>NOT(ISERROR(SEARCH("No cumple",T8)))</formula>
    </cfRule>
  </conditionalFormatting>
  <conditionalFormatting sqref="S12:S13">
    <cfRule type="containsText" dxfId="32" priority="15" operator="containsText" text="No">
      <formula>NOT(ISERROR(SEARCH("No",S12)))</formula>
    </cfRule>
    <cfRule type="containsText" dxfId="31" priority="16" operator="containsText" text="Cumple">
      <formula>NOT(ISERROR(SEARCH("Cumple",S12)))</formula>
    </cfRule>
    <cfRule type="containsText" dxfId="30" priority="17" operator="containsText" text="No cumple">
      <formula>NOT(ISERROR(SEARCH("No cumple",S12)))</formula>
    </cfRule>
  </conditionalFormatting>
  <conditionalFormatting sqref="S11">
    <cfRule type="containsText" dxfId="29" priority="12" operator="containsText" text="No">
      <formula>NOT(ISERROR(SEARCH("No",S11)))</formula>
    </cfRule>
    <cfRule type="containsText" dxfId="28" priority="13" operator="containsText" text="Cumple">
      <formula>NOT(ISERROR(SEARCH("Cumple",S11)))</formula>
    </cfRule>
    <cfRule type="containsText" dxfId="27" priority="14" operator="containsText" text="No cumple">
      <formula>NOT(ISERROR(SEARCH("No cumple",S11)))</formula>
    </cfRule>
  </conditionalFormatting>
  <conditionalFormatting sqref="J4:K4">
    <cfRule type="containsText" dxfId="26" priority="6" operator="containsText" text="No cumple">
      <formula>NOT(ISERROR(SEARCH("No cumple",J4)))</formula>
    </cfRule>
  </conditionalFormatting>
  <conditionalFormatting sqref="J3:K3">
    <cfRule type="containsText" dxfId="25" priority="5" operator="containsText" text="Cumple parcialmente">
      <formula>NOT(ISERROR(SEARCH("Cumple parcialmente",J3)))</formula>
    </cfRule>
  </conditionalFormatting>
  <conditionalFormatting sqref="J2:K2">
    <cfRule type="containsText" dxfId="24" priority="4" operator="containsText" text="Cumple">
      <formula>NOT(ISERROR(SEARCH("Cumple",J2)))</formula>
    </cfRule>
  </conditionalFormatting>
  <dataValidations count="1">
    <dataValidation type="list" allowBlank="1" showInputMessage="1" showErrorMessage="1" sqref="K10:L33">
      <formula1>$K$2:$K$4</formula1>
    </dataValidation>
  </dataValidations>
  <pageMargins left="0.7" right="0.7" top="0.75" bottom="0.75" header="0.3" footer="0.3"/>
  <pageSetup scale="15" orientation="portrait" verticalDpi="300" r:id="rId1"/>
  <rowBreaks count="2" manualBreakCount="2">
    <brk id="21" max="16383" man="1"/>
    <brk id="3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66"/>
  </sheetPr>
  <dimension ref="A1:U36"/>
  <sheetViews>
    <sheetView tabSelected="1" view="pageBreakPreview" topLeftCell="A6" zoomScale="84" zoomScaleNormal="40" zoomScaleSheetLayoutView="84" workbookViewId="0">
      <pane ySplit="4" topLeftCell="A10" activePane="bottomLeft" state="frozen"/>
      <selection activeCell="A6" sqref="A6"/>
      <selection pane="bottomLeft" activeCell="K11" sqref="K11"/>
    </sheetView>
  </sheetViews>
  <sheetFormatPr baseColWidth="10" defaultColWidth="12.85546875" defaultRowHeight="12.75" x14ac:dyDescent="0.2"/>
  <cols>
    <col min="1" max="1" width="10.42578125" style="115" customWidth="1"/>
    <col min="2" max="2" width="63.28515625" style="117" customWidth="1"/>
    <col min="3" max="3" width="21.28515625" style="117" hidden="1" customWidth="1"/>
    <col min="4" max="4" width="21.85546875" style="117" hidden="1" customWidth="1"/>
    <col min="5" max="5" width="40.42578125" style="132" bestFit="1" customWidth="1"/>
    <col min="6" max="6" width="11.140625" style="117" hidden="1" customWidth="1"/>
    <col min="7" max="7" width="17.28515625" style="117" hidden="1" customWidth="1"/>
    <col min="8" max="8" width="18" style="117" hidden="1" customWidth="1"/>
    <col min="9" max="9" width="23" style="117" hidden="1" customWidth="1"/>
    <col min="10" max="10" width="30.28515625" style="117" hidden="1" customWidth="1"/>
    <col min="11" max="12" width="16.42578125" style="119" customWidth="1"/>
    <col min="13" max="13" width="23.42578125" style="119" hidden="1" customWidth="1"/>
    <col min="14" max="14" width="21.42578125" style="117" hidden="1" customWidth="1"/>
    <col min="15" max="15" width="42.7109375" style="76" customWidth="1"/>
    <col min="16" max="16" width="12.85546875" style="43" customWidth="1"/>
    <col min="17" max="17" width="26.42578125" style="43" customWidth="1"/>
    <col min="18" max="18" width="21.7109375" style="43" customWidth="1"/>
    <col min="19" max="19" width="17.42578125" style="43" customWidth="1"/>
    <col min="20" max="20" width="14" style="43" customWidth="1"/>
    <col min="21" max="21" width="17" style="43" customWidth="1"/>
    <col min="22" max="16384" width="12.85546875" style="43"/>
  </cols>
  <sheetData>
    <row r="1" spans="1:21" s="75" customFormat="1" ht="27.75" customHeight="1" thickBot="1" x14ac:dyDescent="0.25">
      <c r="A1" s="73"/>
      <c r="B1" s="147" t="s">
        <v>785</v>
      </c>
      <c r="C1" s="147"/>
      <c r="D1" s="147"/>
      <c r="E1" s="147"/>
      <c r="F1" s="148"/>
      <c r="G1" s="166" t="s">
        <v>767</v>
      </c>
      <c r="H1" s="167"/>
      <c r="I1" s="15"/>
      <c r="L1" s="74"/>
      <c r="M1" s="74"/>
    </row>
    <row r="2" spans="1:21" s="75" customFormat="1" ht="15.75" customHeight="1" x14ac:dyDescent="0.2">
      <c r="A2" s="163" t="s">
        <v>783</v>
      </c>
      <c r="B2" s="163"/>
      <c r="C2" s="163"/>
      <c r="D2" s="163"/>
      <c r="E2" s="163"/>
      <c r="F2" s="163"/>
      <c r="G2" s="17"/>
      <c r="H2" s="17"/>
      <c r="I2" s="17"/>
      <c r="J2" s="19" t="s">
        <v>756</v>
      </c>
      <c r="K2" s="120">
        <v>2</v>
      </c>
      <c r="L2" s="74"/>
      <c r="M2" s="74"/>
      <c r="Q2" s="156"/>
      <c r="R2" s="156"/>
      <c r="S2" s="156"/>
      <c r="T2" s="156"/>
      <c r="U2" s="156"/>
    </row>
    <row r="3" spans="1:21" s="75" customFormat="1" ht="15" customHeight="1" x14ac:dyDescent="0.2">
      <c r="E3" s="121"/>
      <c r="J3" s="20" t="s">
        <v>757</v>
      </c>
      <c r="K3" s="21">
        <v>1</v>
      </c>
      <c r="L3" s="74"/>
      <c r="M3" s="74"/>
      <c r="Q3" s="157" t="s">
        <v>780</v>
      </c>
      <c r="R3" s="158"/>
      <c r="S3" s="158"/>
      <c r="T3" s="158"/>
      <c r="U3" s="159"/>
    </row>
    <row r="4" spans="1:21" s="75" customFormat="1" ht="15" customHeight="1" x14ac:dyDescent="0.2">
      <c r="A4" s="17"/>
      <c r="E4" s="66"/>
      <c r="F4" s="15"/>
      <c r="G4" s="15"/>
      <c r="H4" s="15"/>
      <c r="I4" s="15"/>
      <c r="J4" s="22" t="s">
        <v>758</v>
      </c>
      <c r="K4" s="23">
        <v>0</v>
      </c>
      <c r="L4" s="74"/>
      <c r="Q4" s="160" t="s">
        <v>769</v>
      </c>
      <c r="R4" s="161"/>
      <c r="S4" s="78" t="s">
        <v>770</v>
      </c>
      <c r="T4" s="78" t="s">
        <v>771</v>
      </c>
      <c r="U4" s="78" t="s">
        <v>772</v>
      </c>
    </row>
    <row r="5" spans="1:21" s="75" customFormat="1" ht="18" customHeight="1" x14ac:dyDescent="0.2">
      <c r="A5" s="162" t="s">
        <v>784</v>
      </c>
      <c r="B5" s="162"/>
      <c r="C5" s="162"/>
      <c r="D5" s="162"/>
      <c r="E5" s="122"/>
      <c r="F5" s="123"/>
      <c r="G5" s="165"/>
      <c r="H5" s="165"/>
      <c r="I5" s="165"/>
      <c r="L5" s="74"/>
      <c r="Q5" s="154" t="s">
        <v>773</v>
      </c>
      <c r="R5" s="155"/>
      <c r="S5" s="27">
        <f>+K8</f>
        <v>22.727272727272727</v>
      </c>
      <c r="T5" s="28">
        <v>0.2</v>
      </c>
      <c r="U5" s="29">
        <f>S5*T5</f>
        <v>4.5454545454545459</v>
      </c>
    </row>
    <row r="6" spans="1:21" s="75" customFormat="1" ht="18.75" customHeight="1" x14ac:dyDescent="0.2">
      <c r="A6" s="162" t="s">
        <v>786</v>
      </c>
      <c r="B6" s="162"/>
      <c r="C6" s="162"/>
      <c r="D6" s="162"/>
      <c r="E6" s="122"/>
      <c r="F6" s="124"/>
      <c r="G6" s="164"/>
      <c r="H6" s="164"/>
      <c r="I6" s="164"/>
      <c r="J6" s="15"/>
      <c r="K6" s="82"/>
      <c r="L6" s="74"/>
      <c r="Q6" s="154" t="s">
        <v>774</v>
      </c>
      <c r="R6" s="155"/>
      <c r="S6" s="27">
        <f>+L8</f>
        <v>22.727272727272727</v>
      </c>
      <c r="T6" s="28">
        <v>0.8</v>
      </c>
      <c r="U6" s="29">
        <f>S6*T6</f>
        <v>18.181818181818183</v>
      </c>
    </row>
    <row r="7" spans="1:21" s="75" customFormat="1" ht="15.75" customHeight="1" x14ac:dyDescent="0.2">
      <c r="A7" s="173" t="s">
        <v>787</v>
      </c>
      <c r="B7" s="173"/>
      <c r="C7" s="83" t="s">
        <v>768</v>
      </c>
      <c r="D7" s="84">
        <v>2021</v>
      </c>
      <c r="E7" s="67"/>
      <c r="F7" s="15"/>
      <c r="G7" s="15"/>
      <c r="H7" s="15"/>
      <c r="I7" s="15"/>
      <c r="J7" s="15"/>
      <c r="K7" s="174">
        <f>+K8*0.2+L8*0.8</f>
        <v>22.72727272727273</v>
      </c>
      <c r="L7" s="174"/>
      <c r="M7" s="85"/>
      <c r="O7" s="76"/>
      <c r="Q7" s="151" t="s">
        <v>775</v>
      </c>
      <c r="R7" s="152"/>
      <c r="S7" s="153"/>
      <c r="T7" s="30">
        <f>SUM(T5:T6)</f>
        <v>1</v>
      </c>
      <c r="U7" s="86">
        <f>SUM(U5:U6)</f>
        <v>22.72727272727273</v>
      </c>
    </row>
    <row r="8" spans="1:21" ht="15.75" customHeight="1" x14ac:dyDescent="0.2">
      <c r="A8" s="87"/>
      <c r="B8" s="13"/>
      <c r="C8" s="89"/>
      <c r="D8" s="89"/>
      <c r="E8" s="68"/>
      <c r="F8" s="13"/>
      <c r="G8" s="13"/>
      <c r="H8" s="13"/>
      <c r="I8" s="13"/>
      <c r="J8" s="90"/>
      <c r="K8" s="91">
        <f>IF(COUNT(K10:K20)&gt;0,AVERAGE(K10:K20)*100/2,0)</f>
        <v>22.727272727272727</v>
      </c>
      <c r="L8" s="91">
        <f>IF(COUNT(L10:L20)&gt;0,AVERAGE(L10:L20)*100/2,0)</f>
        <v>22.727272727272727</v>
      </c>
      <c r="M8" s="92"/>
      <c r="N8" s="89"/>
      <c r="O8" s="93"/>
      <c r="Q8" s="151" t="s">
        <v>782</v>
      </c>
      <c r="R8" s="152"/>
      <c r="S8" s="153"/>
      <c r="T8" s="149" t="str">
        <f>IF(AND((U7)&lt;=100,(U7)&gt;=80),S11,IF(AND((U7)&lt;80,(U7)&gt;=0),S12,S12))</f>
        <v>No Cumple</v>
      </c>
      <c r="U8" s="150"/>
    </row>
    <row r="9" spans="1:21" ht="54" customHeight="1" x14ac:dyDescent="0.2">
      <c r="A9" s="14" t="s">
        <v>759</v>
      </c>
      <c r="B9" s="14" t="s">
        <v>760</v>
      </c>
      <c r="C9" s="14" t="s">
        <v>0</v>
      </c>
      <c r="D9" s="14" t="s">
        <v>755</v>
      </c>
      <c r="E9" s="69" t="s">
        <v>761</v>
      </c>
      <c r="F9" s="14" t="s">
        <v>762</v>
      </c>
      <c r="G9" s="14" t="s">
        <v>763</v>
      </c>
      <c r="H9" s="14" t="s">
        <v>764</v>
      </c>
      <c r="I9" s="14" t="s">
        <v>765</v>
      </c>
      <c r="J9" s="18" t="s">
        <v>766</v>
      </c>
      <c r="K9" s="14" t="s">
        <v>1</v>
      </c>
      <c r="L9" s="14" t="s">
        <v>2</v>
      </c>
      <c r="M9" s="14" t="s">
        <v>754</v>
      </c>
      <c r="N9" s="14" t="s">
        <v>788</v>
      </c>
      <c r="O9" s="14" t="s">
        <v>753</v>
      </c>
      <c r="S9" s="26"/>
      <c r="T9" s="24"/>
      <c r="U9" s="25"/>
    </row>
    <row r="10" spans="1:21" s="42" customFormat="1" ht="126" customHeight="1" x14ac:dyDescent="0.2">
      <c r="A10" s="59">
        <v>1</v>
      </c>
      <c r="B10" s="35" t="s">
        <v>794</v>
      </c>
      <c r="C10" s="61" t="s">
        <v>789</v>
      </c>
      <c r="D10" s="37" t="s">
        <v>858</v>
      </c>
      <c r="E10" s="70" t="s">
        <v>823</v>
      </c>
      <c r="F10" s="95">
        <v>1</v>
      </c>
      <c r="G10" s="39">
        <v>44227</v>
      </c>
      <c r="H10" s="58" t="s">
        <v>863</v>
      </c>
      <c r="I10" s="39">
        <v>44227</v>
      </c>
      <c r="J10" s="58" t="s">
        <v>869</v>
      </c>
      <c r="K10" s="40">
        <v>2</v>
      </c>
      <c r="L10" s="41">
        <v>2</v>
      </c>
      <c r="M10" s="41" t="s">
        <v>842</v>
      </c>
      <c r="N10" s="41" t="s">
        <v>863</v>
      </c>
      <c r="O10" s="35" t="s">
        <v>817</v>
      </c>
      <c r="Q10" s="146" t="s">
        <v>781</v>
      </c>
      <c r="R10" s="146"/>
      <c r="S10" s="96" t="s">
        <v>777</v>
      </c>
      <c r="U10" s="25"/>
    </row>
    <row r="11" spans="1:21" s="98" customFormat="1" ht="267.75" customHeight="1" x14ac:dyDescent="0.2">
      <c r="A11" s="59">
        <v>2</v>
      </c>
      <c r="B11" s="44" t="s">
        <v>795</v>
      </c>
      <c r="C11" s="61" t="s">
        <v>789</v>
      </c>
      <c r="D11" s="37" t="s">
        <v>858</v>
      </c>
      <c r="E11" s="70" t="s">
        <v>859</v>
      </c>
      <c r="F11" s="95">
        <v>1</v>
      </c>
      <c r="G11" s="39">
        <v>44561</v>
      </c>
      <c r="H11" s="58" t="s">
        <v>863</v>
      </c>
      <c r="I11" s="39">
        <v>44561</v>
      </c>
      <c r="J11" s="58" t="s">
        <v>810</v>
      </c>
      <c r="K11" s="40">
        <v>0</v>
      </c>
      <c r="L11" s="41">
        <v>0</v>
      </c>
      <c r="M11" s="41" t="s">
        <v>793</v>
      </c>
      <c r="N11" s="41" t="s">
        <v>863</v>
      </c>
      <c r="O11" s="35" t="s">
        <v>873</v>
      </c>
      <c r="P11" s="43"/>
      <c r="Q11" s="142" t="s">
        <v>778</v>
      </c>
      <c r="R11" s="143"/>
      <c r="S11" s="31" t="s">
        <v>756</v>
      </c>
      <c r="U11" s="25"/>
    </row>
    <row r="12" spans="1:21" s="98" customFormat="1" ht="140.25" x14ac:dyDescent="0.2">
      <c r="A12" s="182">
        <v>3</v>
      </c>
      <c r="B12" s="178" t="s">
        <v>839</v>
      </c>
      <c r="C12" s="139" t="s">
        <v>789</v>
      </c>
      <c r="D12" s="37" t="s">
        <v>858</v>
      </c>
      <c r="E12" s="45" t="s">
        <v>892</v>
      </c>
      <c r="F12" s="62">
        <v>0.75</v>
      </c>
      <c r="G12" s="63" t="s">
        <v>847</v>
      </c>
      <c r="H12" s="99" t="s">
        <v>833</v>
      </c>
      <c r="I12" s="63" t="s">
        <v>848</v>
      </c>
      <c r="J12" s="58" t="s">
        <v>834</v>
      </c>
      <c r="K12" s="40">
        <v>1</v>
      </c>
      <c r="L12" s="46">
        <v>1</v>
      </c>
      <c r="M12" s="41" t="s">
        <v>793</v>
      </c>
      <c r="N12" s="58" t="s">
        <v>870</v>
      </c>
      <c r="O12" s="135" t="s">
        <v>893</v>
      </c>
      <c r="P12" s="43"/>
      <c r="Q12" s="144" t="s">
        <v>779</v>
      </c>
      <c r="R12" s="145"/>
      <c r="S12" s="31" t="s">
        <v>776</v>
      </c>
      <c r="U12" s="25"/>
    </row>
    <row r="13" spans="1:21" s="98" customFormat="1" ht="75" customHeight="1" x14ac:dyDescent="0.2">
      <c r="A13" s="183"/>
      <c r="B13" s="179"/>
      <c r="C13" s="141"/>
      <c r="D13" s="37" t="s">
        <v>858</v>
      </c>
      <c r="E13" s="45" t="s">
        <v>845</v>
      </c>
      <c r="F13" s="62">
        <v>0.9</v>
      </c>
      <c r="G13" s="63">
        <v>44378</v>
      </c>
      <c r="H13" s="99" t="s">
        <v>833</v>
      </c>
      <c r="I13" s="63">
        <v>44560</v>
      </c>
      <c r="J13" s="58" t="s">
        <v>834</v>
      </c>
      <c r="K13" s="40">
        <v>0</v>
      </c>
      <c r="L13" s="46">
        <v>0</v>
      </c>
      <c r="M13" s="41" t="s">
        <v>793</v>
      </c>
      <c r="N13" s="58" t="s">
        <v>870</v>
      </c>
      <c r="O13" s="44" t="s">
        <v>846</v>
      </c>
      <c r="P13" s="43"/>
      <c r="Q13" s="53"/>
      <c r="R13" s="53"/>
      <c r="S13" s="49"/>
      <c r="U13" s="25"/>
    </row>
    <row r="14" spans="1:21" s="98" customFormat="1" ht="293.25" x14ac:dyDescent="0.2">
      <c r="A14" s="180">
        <v>4</v>
      </c>
      <c r="B14" s="178" t="s">
        <v>840</v>
      </c>
      <c r="C14" s="139" t="s">
        <v>789</v>
      </c>
      <c r="D14" s="37" t="s">
        <v>858</v>
      </c>
      <c r="E14" s="48" t="s">
        <v>853</v>
      </c>
      <c r="F14" s="99" t="s">
        <v>854</v>
      </c>
      <c r="G14" s="63">
        <v>44378</v>
      </c>
      <c r="H14" s="99" t="s">
        <v>833</v>
      </c>
      <c r="I14" s="63">
        <v>44560</v>
      </c>
      <c r="J14" s="58" t="s">
        <v>809</v>
      </c>
      <c r="K14" s="40">
        <v>1</v>
      </c>
      <c r="L14" s="46">
        <v>1</v>
      </c>
      <c r="M14" s="41" t="s">
        <v>793</v>
      </c>
      <c r="N14" s="58" t="s">
        <v>870</v>
      </c>
      <c r="O14" s="50" t="s">
        <v>894</v>
      </c>
      <c r="P14" s="43"/>
      <c r="T14" s="49"/>
    </row>
    <row r="15" spans="1:21" s="98" customFormat="1" ht="75" customHeight="1" x14ac:dyDescent="0.2">
      <c r="A15" s="181"/>
      <c r="B15" s="179"/>
      <c r="C15" s="141"/>
      <c r="D15" s="37" t="s">
        <v>858</v>
      </c>
      <c r="E15" s="48" t="s">
        <v>844</v>
      </c>
      <c r="F15" s="62">
        <v>1</v>
      </c>
      <c r="G15" s="63">
        <v>44378</v>
      </c>
      <c r="H15" s="99" t="s">
        <v>833</v>
      </c>
      <c r="I15" s="63">
        <v>44560</v>
      </c>
      <c r="J15" s="58" t="s">
        <v>809</v>
      </c>
      <c r="K15" s="40">
        <v>0</v>
      </c>
      <c r="L15" s="46">
        <v>0</v>
      </c>
      <c r="M15" s="41" t="s">
        <v>793</v>
      </c>
      <c r="N15" s="58" t="s">
        <v>870</v>
      </c>
      <c r="O15" s="57" t="s">
        <v>855</v>
      </c>
      <c r="P15" s="43"/>
      <c r="T15" s="49"/>
    </row>
    <row r="16" spans="1:21" s="98" customFormat="1" ht="126.75" customHeight="1" x14ac:dyDescent="0.2">
      <c r="A16" s="175">
        <v>5</v>
      </c>
      <c r="B16" s="176" t="s">
        <v>818</v>
      </c>
      <c r="C16" s="177" t="s">
        <v>789</v>
      </c>
      <c r="D16" s="37" t="s">
        <v>858</v>
      </c>
      <c r="E16" s="125" t="s">
        <v>838</v>
      </c>
      <c r="F16" s="62">
        <v>0.2</v>
      </c>
      <c r="G16" s="63">
        <v>44742</v>
      </c>
      <c r="H16" s="101" t="s">
        <v>863</v>
      </c>
      <c r="I16" s="102">
        <v>44742</v>
      </c>
      <c r="J16" s="101" t="s">
        <v>863</v>
      </c>
      <c r="K16" s="40">
        <v>1</v>
      </c>
      <c r="L16" s="46">
        <v>1</v>
      </c>
      <c r="M16" s="41" t="s">
        <v>793</v>
      </c>
      <c r="N16" s="101" t="s">
        <v>863</v>
      </c>
      <c r="O16" s="126" t="s">
        <v>895</v>
      </c>
      <c r="P16" s="43"/>
    </row>
    <row r="17" spans="1:16" s="98" customFormat="1" ht="113.25" customHeight="1" x14ac:dyDescent="0.2">
      <c r="A17" s="175"/>
      <c r="B17" s="176"/>
      <c r="C17" s="177"/>
      <c r="D17" s="37" t="s">
        <v>858</v>
      </c>
      <c r="E17" s="71" t="s">
        <v>875</v>
      </c>
      <c r="F17" s="62">
        <v>0.4</v>
      </c>
      <c r="G17" s="63">
        <v>44378</v>
      </c>
      <c r="H17" s="101" t="s">
        <v>833</v>
      </c>
      <c r="I17" s="102">
        <v>44742</v>
      </c>
      <c r="J17" s="101" t="s">
        <v>833</v>
      </c>
      <c r="K17" s="40">
        <v>0</v>
      </c>
      <c r="L17" s="46">
        <v>0</v>
      </c>
      <c r="M17" s="41" t="s">
        <v>793</v>
      </c>
      <c r="N17" s="101" t="s">
        <v>833</v>
      </c>
      <c r="O17" s="35" t="s">
        <v>876</v>
      </c>
      <c r="P17" s="43"/>
    </row>
    <row r="18" spans="1:16" s="98" customFormat="1" ht="63.75" customHeight="1" x14ac:dyDescent="0.2">
      <c r="A18" s="175"/>
      <c r="B18" s="176"/>
      <c r="C18" s="177"/>
      <c r="D18" s="37" t="s">
        <v>858</v>
      </c>
      <c r="E18" s="71" t="s">
        <v>831</v>
      </c>
      <c r="F18" s="62">
        <v>0.4</v>
      </c>
      <c r="G18" s="63">
        <v>44349</v>
      </c>
      <c r="H18" s="101" t="s">
        <v>864</v>
      </c>
      <c r="I18" s="102">
        <v>44742</v>
      </c>
      <c r="J18" s="101" t="s">
        <v>864</v>
      </c>
      <c r="K18" s="40">
        <v>0</v>
      </c>
      <c r="L18" s="46">
        <v>0</v>
      </c>
      <c r="M18" s="41" t="s">
        <v>793</v>
      </c>
      <c r="N18" s="101" t="s">
        <v>864</v>
      </c>
      <c r="O18" s="35" t="s">
        <v>878</v>
      </c>
      <c r="P18" s="43"/>
    </row>
    <row r="19" spans="1:16" s="98" customFormat="1" ht="216.75" customHeight="1" x14ac:dyDescent="0.2">
      <c r="A19" s="41">
        <v>6</v>
      </c>
      <c r="B19" s="50" t="s">
        <v>832</v>
      </c>
      <c r="C19" s="61" t="s">
        <v>789</v>
      </c>
      <c r="D19" s="37" t="s">
        <v>858</v>
      </c>
      <c r="E19" s="35" t="s">
        <v>824</v>
      </c>
      <c r="F19" s="62">
        <v>0.4</v>
      </c>
      <c r="G19" s="105">
        <v>44561</v>
      </c>
      <c r="H19" s="101" t="s">
        <v>865</v>
      </c>
      <c r="I19" s="102">
        <v>44561</v>
      </c>
      <c r="J19" s="60" t="s">
        <v>866</v>
      </c>
      <c r="K19" s="40">
        <v>0</v>
      </c>
      <c r="L19" s="46">
        <v>0</v>
      </c>
      <c r="M19" s="41" t="s">
        <v>793</v>
      </c>
      <c r="N19" s="41" t="s">
        <v>863</v>
      </c>
      <c r="O19" s="50" t="s">
        <v>819</v>
      </c>
      <c r="P19" s="43"/>
    </row>
    <row r="20" spans="1:16" s="98" customFormat="1" ht="232.5" customHeight="1" x14ac:dyDescent="0.2">
      <c r="A20" s="41">
        <v>7</v>
      </c>
      <c r="B20" s="36" t="s">
        <v>841</v>
      </c>
      <c r="C20" s="61" t="s">
        <v>789</v>
      </c>
      <c r="D20" s="37" t="s">
        <v>858</v>
      </c>
      <c r="E20" s="50" t="s">
        <v>825</v>
      </c>
      <c r="F20" s="62">
        <v>0.4</v>
      </c>
      <c r="G20" s="105">
        <v>44561</v>
      </c>
      <c r="H20" s="101" t="s">
        <v>865</v>
      </c>
      <c r="I20" s="102">
        <v>44561</v>
      </c>
      <c r="J20" s="58" t="s">
        <v>810</v>
      </c>
      <c r="K20" s="40">
        <v>0</v>
      </c>
      <c r="L20" s="40">
        <v>0</v>
      </c>
      <c r="M20" s="41" t="s">
        <v>793</v>
      </c>
      <c r="N20" s="41" t="s">
        <v>863</v>
      </c>
      <c r="O20" s="50" t="s">
        <v>820</v>
      </c>
      <c r="P20" s="43"/>
    </row>
    <row r="21" spans="1:16" ht="255" x14ac:dyDescent="0.2">
      <c r="A21" s="41">
        <v>8</v>
      </c>
      <c r="B21" s="51" t="s">
        <v>796</v>
      </c>
      <c r="C21" s="33" t="s">
        <v>790</v>
      </c>
      <c r="D21" s="37" t="s">
        <v>858</v>
      </c>
      <c r="E21" s="50" t="s">
        <v>879</v>
      </c>
      <c r="F21" s="62">
        <v>0.4</v>
      </c>
      <c r="G21" s="107">
        <v>44348</v>
      </c>
      <c r="H21" s="50" t="s">
        <v>871</v>
      </c>
      <c r="I21" s="108">
        <v>44561</v>
      </c>
      <c r="J21" s="101" t="s">
        <v>807</v>
      </c>
      <c r="K21" s="40">
        <v>0</v>
      </c>
      <c r="L21" s="40">
        <v>0</v>
      </c>
      <c r="M21" s="41" t="s">
        <v>793</v>
      </c>
      <c r="N21" s="109" t="s">
        <v>867</v>
      </c>
      <c r="O21" s="50" t="s">
        <v>821</v>
      </c>
    </row>
    <row r="22" spans="1:16" ht="357" x14ac:dyDescent="0.2">
      <c r="A22" s="41">
        <v>9</v>
      </c>
      <c r="B22" s="35" t="s">
        <v>797</v>
      </c>
      <c r="C22" s="33" t="s">
        <v>790</v>
      </c>
      <c r="D22" s="37" t="s">
        <v>858</v>
      </c>
      <c r="E22" s="35" t="s">
        <v>826</v>
      </c>
      <c r="F22" s="62">
        <v>0.4</v>
      </c>
      <c r="G22" s="107">
        <v>44348</v>
      </c>
      <c r="H22" s="50" t="s">
        <v>863</v>
      </c>
      <c r="I22" s="108">
        <v>44561</v>
      </c>
      <c r="J22" s="101" t="s">
        <v>807</v>
      </c>
      <c r="K22" s="40">
        <v>0</v>
      </c>
      <c r="L22" s="40">
        <v>0</v>
      </c>
      <c r="M22" s="110" t="s">
        <v>793</v>
      </c>
      <c r="N22" s="109" t="s">
        <v>867</v>
      </c>
      <c r="O22" s="52" t="s">
        <v>821</v>
      </c>
    </row>
    <row r="23" spans="1:16" ht="255" customHeight="1" x14ac:dyDescent="0.2">
      <c r="A23" s="58">
        <v>10</v>
      </c>
      <c r="B23" s="35" t="s">
        <v>798</v>
      </c>
      <c r="C23" s="33" t="s">
        <v>790</v>
      </c>
      <c r="D23" s="37" t="s">
        <v>858</v>
      </c>
      <c r="E23" s="35" t="s">
        <v>826</v>
      </c>
      <c r="F23" s="62">
        <v>0.4</v>
      </c>
      <c r="G23" s="107">
        <v>44348</v>
      </c>
      <c r="H23" s="50" t="s">
        <v>863</v>
      </c>
      <c r="I23" s="108">
        <v>44561</v>
      </c>
      <c r="J23" s="101" t="s">
        <v>807</v>
      </c>
      <c r="K23" s="40">
        <v>0</v>
      </c>
      <c r="L23" s="40">
        <v>0</v>
      </c>
      <c r="M23" s="41" t="s">
        <v>793</v>
      </c>
      <c r="N23" s="109" t="s">
        <v>867</v>
      </c>
      <c r="O23" s="50" t="s">
        <v>821</v>
      </c>
    </row>
    <row r="24" spans="1:16" ht="191.25" x14ac:dyDescent="0.2">
      <c r="A24" s="58">
        <v>11</v>
      </c>
      <c r="B24" s="35" t="s">
        <v>799</v>
      </c>
      <c r="C24" s="33" t="s">
        <v>790</v>
      </c>
      <c r="D24" s="37" t="s">
        <v>858</v>
      </c>
      <c r="E24" s="35" t="s">
        <v>837</v>
      </c>
      <c r="F24" s="62">
        <v>0.4</v>
      </c>
      <c r="G24" s="107">
        <v>44348</v>
      </c>
      <c r="H24" s="50" t="s">
        <v>867</v>
      </c>
      <c r="I24" s="57" t="s">
        <v>856</v>
      </c>
      <c r="J24" s="101" t="s">
        <v>810</v>
      </c>
      <c r="K24" s="40">
        <v>0</v>
      </c>
      <c r="L24" s="40">
        <v>0</v>
      </c>
      <c r="M24" s="41" t="s">
        <v>793</v>
      </c>
      <c r="N24" s="109" t="s">
        <v>867</v>
      </c>
      <c r="O24" s="35" t="s">
        <v>815</v>
      </c>
    </row>
    <row r="25" spans="1:16" ht="165.75" x14ac:dyDescent="0.2">
      <c r="A25" s="41">
        <v>12</v>
      </c>
      <c r="B25" s="35" t="s">
        <v>800</v>
      </c>
      <c r="C25" s="33" t="s">
        <v>790</v>
      </c>
      <c r="D25" s="37" t="s">
        <v>858</v>
      </c>
      <c r="E25" s="35" t="s">
        <v>880</v>
      </c>
      <c r="F25" s="62">
        <v>0.4</v>
      </c>
      <c r="G25" s="114">
        <v>44561</v>
      </c>
      <c r="H25" s="50" t="s">
        <v>865</v>
      </c>
      <c r="I25" s="107">
        <v>44561</v>
      </c>
      <c r="J25" s="101" t="s">
        <v>810</v>
      </c>
      <c r="K25" s="40">
        <v>0</v>
      </c>
      <c r="L25" s="40">
        <v>0</v>
      </c>
      <c r="M25" s="41" t="s">
        <v>793</v>
      </c>
      <c r="N25" s="109" t="s">
        <v>867</v>
      </c>
      <c r="O25" s="35" t="s">
        <v>813</v>
      </c>
    </row>
    <row r="26" spans="1:16" ht="191.25" x14ac:dyDescent="0.2">
      <c r="A26" s="41">
        <v>13</v>
      </c>
      <c r="B26" s="36" t="s">
        <v>801</v>
      </c>
      <c r="C26" s="33" t="s">
        <v>790</v>
      </c>
      <c r="D26" s="37" t="s">
        <v>858</v>
      </c>
      <c r="E26" s="35" t="s">
        <v>827</v>
      </c>
      <c r="F26" s="62">
        <v>0.4</v>
      </c>
      <c r="G26" s="114">
        <v>44561</v>
      </c>
      <c r="H26" s="50" t="s">
        <v>865</v>
      </c>
      <c r="I26" s="114">
        <v>44561</v>
      </c>
      <c r="J26" s="101" t="s">
        <v>807</v>
      </c>
      <c r="K26" s="40">
        <v>0</v>
      </c>
      <c r="L26" s="40">
        <v>0</v>
      </c>
      <c r="M26" s="41" t="s">
        <v>793</v>
      </c>
      <c r="N26" s="109" t="s">
        <v>867</v>
      </c>
      <c r="O26" s="50" t="s">
        <v>816</v>
      </c>
    </row>
    <row r="27" spans="1:16" ht="229.5" x14ac:dyDescent="0.2">
      <c r="A27" s="41">
        <v>14</v>
      </c>
      <c r="B27" s="36" t="s">
        <v>802</v>
      </c>
      <c r="C27" s="33" t="s">
        <v>790</v>
      </c>
      <c r="D27" s="37" t="s">
        <v>858</v>
      </c>
      <c r="E27" s="35" t="s">
        <v>828</v>
      </c>
      <c r="F27" s="62">
        <v>0.4</v>
      </c>
      <c r="G27" s="107">
        <v>44561</v>
      </c>
      <c r="H27" s="50" t="s">
        <v>865</v>
      </c>
      <c r="I27" s="114">
        <v>44561</v>
      </c>
      <c r="J27" s="101" t="s">
        <v>807</v>
      </c>
      <c r="K27" s="40">
        <v>0</v>
      </c>
      <c r="L27" s="40">
        <v>0</v>
      </c>
      <c r="M27" s="41" t="s">
        <v>793</v>
      </c>
      <c r="N27" s="109" t="s">
        <v>867</v>
      </c>
      <c r="O27" s="50" t="s">
        <v>814</v>
      </c>
    </row>
    <row r="28" spans="1:16" ht="165.75" x14ac:dyDescent="0.2">
      <c r="A28" s="41">
        <v>15</v>
      </c>
      <c r="B28" s="35" t="s">
        <v>803</v>
      </c>
      <c r="C28" s="34" t="s">
        <v>790</v>
      </c>
      <c r="D28" s="37" t="s">
        <v>858</v>
      </c>
      <c r="E28" s="35" t="s">
        <v>829</v>
      </c>
      <c r="F28" s="62">
        <v>0.4</v>
      </c>
      <c r="G28" s="107">
        <v>44561</v>
      </c>
      <c r="H28" s="50" t="s">
        <v>865</v>
      </c>
      <c r="I28" s="114">
        <v>44561</v>
      </c>
      <c r="J28" s="101" t="s">
        <v>810</v>
      </c>
      <c r="K28" s="40">
        <v>0</v>
      </c>
      <c r="L28" s="40">
        <v>0</v>
      </c>
      <c r="M28" s="41" t="s">
        <v>793</v>
      </c>
      <c r="N28" s="109" t="s">
        <v>867</v>
      </c>
      <c r="O28" s="50" t="s">
        <v>813</v>
      </c>
    </row>
    <row r="29" spans="1:16" ht="306" x14ac:dyDescent="0.2">
      <c r="A29" s="41">
        <v>16</v>
      </c>
      <c r="B29" s="36" t="s">
        <v>804</v>
      </c>
      <c r="C29" s="34" t="s">
        <v>790</v>
      </c>
      <c r="D29" s="37" t="s">
        <v>858</v>
      </c>
      <c r="E29" s="35" t="s">
        <v>829</v>
      </c>
      <c r="F29" s="62">
        <v>0.4</v>
      </c>
      <c r="G29" s="107">
        <v>44561</v>
      </c>
      <c r="H29" s="50" t="s">
        <v>865</v>
      </c>
      <c r="I29" s="114">
        <v>44561</v>
      </c>
      <c r="J29" s="101" t="s">
        <v>810</v>
      </c>
      <c r="K29" s="40">
        <v>0</v>
      </c>
      <c r="L29" s="40">
        <v>0</v>
      </c>
      <c r="M29" s="41" t="s">
        <v>793</v>
      </c>
      <c r="N29" s="109" t="s">
        <v>867</v>
      </c>
      <c r="O29" s="35" t="s">
        <v>813</v>
      </c>
    </row>
    <row r="30" spans="1:16" ht="178.5" x14ac:dyDescent="0.2">
      <c r="A30" s="41">
        <v>17</v>
      </c>
      <c r="B30" s="36" t="s">
        <v>805</v>
      </c>
      <c r="C30" s="34" t="s">
        <v>790</v>
      </c>
      <c r="D30" s="37" t="s">
        <v>858</v>
      </c>
      <c r="E30" s="35" t="s">
        <v>830</v>
      </c>
      <c r="F30" s="62">
        <v>0.4</v>
      </c>
      <c r="G30" s="107">
        <v>44561</v>
      </c>
      <c r="H30" s="50" t="s">
        <v>865</v>
      </c>
      <c r="I30" s="114">
        <v>44742</v>
      </c>
      <c r="J30" s="101" t="s">
        <v>807</v>
      </c>
      <c r="K30" s="40">
        <v>0</v>
      </c>
      <c r="L30" s="40">
        <v>0</v>
      </c>
      <c r="M30" s="41" t="s">
        <v>793</v>
      </c>
      <c r="N30" s="109" t="s">
        <v>867</v>
      </c>
      <c r="O30" s="35" t="s">
        <v>822</v>
      </c>
    </row>
    <row r="31" spans="1:16" ht="179.25" customHeight="1" x14ac:dyDescent="0.2">
      <c r="A31" s="41">
        <v>18</v>
      </c>
      <c r="B31" s="36" t="s">
        <v>806</v>
      </c>
      <c r="C31" s="34" t="s">
        <v>790</v>
      </c>
      <c r="D31" s="37" t="s">
        <v>858</v>
      </c>
      <c r="E31" s="35" t="s">
        <v>836</v>
      </c>
      <c r="F31" s="62">
        <v>0.4</v>
      </c>
      <c r="G31" s="114">
        <v>44469</v>
      </c>
      <c r="H31" s="50" t="s">
        <v>867</v>
      </c>
      <c r="I31" s="114">
        <v>44469</v>
      </c>
      <c r="J31" s="101" t="s">
        <v>863</v>
      </c>
      <c r="K31" s="40">
        <v>0</v>
      </c>
      <c r="L31" s="40">
        <v>0</v>
      </c>
      <c r="M31" s="41" t="s">
        <v>793</v>
      </c>
      <c r="N31" s="101" t="s">
        <v>863</v>
      </c>
      <c r="O31" s="35" t="s">
        <v>874</v>
      </c>
    </row>
    <row r="32" spans="1:16" ht="204" x14ac:dyDescent="0.2">
      <c r="A32" s="41">
        <v>19</v>
      </c>
      <c r="B32" s="36" t="s">
        <v>812</v>
      </c>
      <c r="C32" s="34" t="s">
        <v>790</v>
      </c>
      <c r="D32" s="37" t="s">
        <v>858</v>
      </c>
      <c r="E32" s="51" t="s">
        <v>882</v>
      </c>
      <c r="F32" s="62">
        <v>0.4</v>
      </c>
      <c r="G32" s="114">
        <v>44335</v>
      </c>
      <c r="H32" s="60" t="s">
        <v>835</v>
      </c>
      <c r="I32" s="112">
        <v>44439</v>
      </c>
      <c r="J32" s="101" t="s">
        <v>811</v>
      </c>
      <c r="K32" s="40">
        <v>2</v>
      </c>
      <c r="L32" s="40">
        <v>2</v>
      </c>
      <c r="M32" s="41" t="s">
        <v>793</v>
      </c>
      <c r="N32" s="101" t="s">
        <v>872</v>
      </c>
      <c r="O32" s="60" t="s">
        <v>891</v>
      </c>
    </row>
    <row r="33" spans="1:15" ht="178.5" x14ac:dyDescent="0.2">
      <c r="A33" s="41">
        <v>20</v>
      </c>
      <c r="B33" s="36" t="s">
        <v>808</v>
      </c>
      <c r="C33" s="34" t="s">
        <v>790</v>
      </c>
      <c r="D33" s="37" t="s">
        <v>858</v>
      </c>
      <c r="E33" s="52" t="s">
        <v>883</v>
      </c>
      <c r="F33" s="62">
        <v>0.4</v>
      </c>
      <c r="G33" s="127">
        <v>44335</v>
      </c>
      <c r="H33" s="60" t="s">
        <v>835</v>
      </c>
      <c r="I33" s="112">
        <v>44439</v>
      </c>
      <c r="J33" s="101" t="s">
        <v>811</v>
      </c>
      <c r="K33" s="40">
        <v>2</v>
      </c>
      <c r="L33" s="40">
        <v>2</v>
      </c>
      <c r="M33" s="110" t="s">
        <v>793</v>
      </c>
      <c r="N33" s="101" t="s">
        <v>872</v>
      </c>
      <c r="O33" s="60" t="s">
        <v>890</v>
      </c>
    </row>
    <row r="34" spans="1:15" x14ac:dyDescent="0.2">
      <c r="B34" s="128"/>
      <c r="C34" s="128"/>
      <c r="D34" s="128"/>
      <c r="E34" s="129"/>
      <c r="F34" s="130"/>
      <c r="G34" s="128"/>
      <c r="H34" s="128"/>
      <c r="I34" s="128"/>
      <c r="J34" s="128"/>
      <c r="K34" s="131"/>
      <c r="L34" s="131"/>
      <c r="M34" s="131"/>
      <c r="N34" s="128"/>
    </row>
    <row r="35" spans="1:15" x14ac:dyDescent="0.2">
      <c r="F35" s="133"/>
    </row>
    <row r="36" spans="1:15" x14ac:dyDescent="0.2">
      <c r="F36" s="133"/>
    </row>
  </sheetData>
  <sheetProtection formatCells="0" formatColumns="0" formatRows="0" insertColumns="0" insertRows="0" insertHyperlinks="0" deleteColumns="0" deleteRows="0" selectLockedCells="1" sort="0"/>
  <protectedRanges>
    <protectedRange sqref="S5:S8" name="PLAN DE MEJORAMIENTO"/>
  </protectedRanges>
  <autoFilter ref="A9:U36"/>
  <mergeCells count="29">
    <mergeCell ref="B1:F1"/>
    <mergeCell ref="G1:H1"/>
    <mergeCell ref="A2:F2"/>
    <mergeCell ref="Q2:U2"/>
    <mergeCell ref="Q3:U3"/>
    <mergeCell ref="A7:B7"/>
    <mergeCell ref="K7:L7"/>
    <mergeCell ref="Q7:S7"/>
    <mergeCell ref="Q8:S8"/>
    <mergeCell ref="Q4:R4"/>
    <mergeCell ref="A5:D5"/>
    <mergeCell ref="G5:I5"/>
    <mergeCell ref="Q5:R5"/>
    <mergeCell ref="A6:D6"/>
    <mergeCell ref="G6:I6"/>
    <mergeCell ref="Q6:R6"/>
    <mergeCell ref="T8:U8"/>
    <mergeCell ref="A16:A18"/>
    <mergeCell ref="B16:B18"/>
    <mergeCell ref="C16:C18"/>
    <mergeCell ref="Q11:R11"/>
    <mergeCell ref="Q12:R12"/>
    <mergeCell ref="C14:C15"/>
    <mergeCell ref="B14:B15"/>
    <mergeCell ref="A14:A15"/>
    <mergeCell ref="A12:A13"/>
    <mergeCell ref="B12:B13"/>
    <mergeCell ref="C12:C13"/>
    <mergeCell ref="Q10:R10"/>
  </mergeCells>
  <conditionalFormatting sqref="T8">
    <cfRule type="containsText" dxfId="23" priority="25" operator="containsText" text="No">
      <formula>NOT(ISERROR(SEARCH("No",T8)))</formula>
    </cfRule>
    <cfRule type="containsText" dxfId="22" priority="26" operator="containsText" text="Cumple">
      <formula>NOT(ISERROR(SEARCH("Cumple",T8)))</formula>
    </cfRule>
    <cfRule type="containsText" dxfId="21" priority="27" operator="containsText" text="No cumple">
      <formula>NOT(ISERROR(SEARCH("No cumple",T8)))</formula>
    </cfRule>
  </conditionalFormatting>
  <conditionalFormatting sqref="S12:S13">
    <cfRule type="containsText" dxfId="20" priority="22" operator="containsText" text="No">
      <formula>NOT(ISERROR(SEARCH("No",S12)))</formula>
    </cfRule>
    <cfRule type="containsText" dxfId="19" priority="23" operator="containsText" text="Cumple">
      <formula>NOT(ISERROR(SEARCH("Cumple",S12)))</formula>
    </cfRule>
    <cfRule type="containsText" dxfId="18" priority="24" operator="containsText" text="No cumple">
      <formula>NOT(ISERROR(SEARCH("No cumple",S12)))</formula>
    </cfRule>
  </conditionalFormatting>
  <conditionalFormatting sqref="S11">
    <cfRule type="containsText" dxfId="17" priority="19" operator="containsText" text="No">
      <formula>NOT(ISERROR(SEARCH("No",S11)))</formula>
    </cfRule>
    <cfRule type="containsText" dxfId="16" priority="20" operator="containsText" text="Cumple">
      <formula>NOT(ISERROR(SEARCH("Cumple",S11)))</formula>
    </cfRule>
    <cfRule type="containsText" dxfId="15" priority="21" operator="containsText" text="No cumple">
      <formula>NOT(ISERROR(SEARCH("No cumple",S11)))</formula>
    </cfRule>
  </conditionalFormatting>
  <conditionalFormatting sqref="J4:K4">
    <cfRule type="containsText" dxfId="14" priority="18" operator="containsText" text="No cumple">
      <formula>NOT(ISERROR(SEARCH("No cumple",J4)))</formula>
    </cfRule>
  </conditionalFormatting>
  <conditionalFormatting sqref="J3:K3">
    <cfRule type="containsText" dxfId="13" priority="17" operator="containsText" text="Cumple parcialmente">
      <formula>NOT(ISERROR(SEARCH("Cumple parcialmente",J3)))</formula>
    </cfRule>
  </conditionalFormatting>
  <conditionalFormatting sqref="J2:K2">
    <cfRule type="containsText" dxfId="12" priority="16" operator="containsText" text="Cumple">
      <formula>NOT(ISERROR(SEARCH("Cumple",J2)))</formula>
    </cfRule>
  </conditionalFormatting>
  <conditionalFormatting sqref="K10:K33 L11:L31">
    <cfRule type="containsText" dxfId="11" priority="13" operator="containsText" text="0">
      <formula>NOT(ISERROR(SEARCH("0",K10)))</formula>
    </cfRule>
    <cfRule type="containsText" dxfId="10" priority="14" operator="containsText" text="1">
      <formula>NOT(ISERROR(SEARCH("1",K10)))</formula>
    </cfRule>
    <cfRule type="containsText" dxfId="9" priority="15" operator="containsText" text="2">
      <formula>NOT(ISERROR(SEARCH("2",K10)))</formula>
    </cfRule>
  </conditionalFormatting>
  <conditionalFormatting sqref="L10">
    <cfRule type="containsText" dxfId="8" priority="10" operator="containsText" text="0">
      <formula>NOT(ISERROR(SEARCH("0",L10)))</formula>
    </cfRule>
    <cfRule type="containsText" dxfId="7" priority="11" operator="containsText" text="1">
      <formula>NOT(ISERROR(SEARCH("1",L10)))</formula>
    </cfRule>
    <cfRule type="containsText" dxfId="6" priority="12" operator="containsText" text="2">
      <formula>NOT(ISERROR(SEARCH("2",L10)))</formula>
    </cfRule>
  </conditionalFormatting>
  <conditionalFormatting sqref="L32">
    <cfRule type="containsText" dxfId="5" priority="4" operator="containsText" text="0">
      <formula>NOT(ISERROR(SEARCH("0",L32)))</formula>
    </cfRule>
    <cfRule type="containsText" dxfId="4" priority="5" operator="containsText" text="1">
      <formula>NOT(ISERROR(SEARCH("1",L32)))</formula>
    </cfRule>
    <cfRule type="containsText" dxfId="3" priority="6" operator="containsText" text="2">
      <formula>NOT(ISERROR(SEARCH("2",L32)))</formula>
    </cfRule>
  </conditionalFormatting>
  <conditionalFormatting sqref="L33">
    <cfRule type="containsText" dxfId="2" priority="1" operator="containsText" text="0">
      <formula>NOT(ISERROR(SEARCH("0",L33)))</formula>
    </cfRule>
    <cfRule type="containsText" dxfId="1" priority="2" operator="containsText" text="1">
      <formula>NOT(ISERROR(SEARCH("1",L33)))</formula>
    </cfRule>
    <cfRule type="containsText" dxfId="0" priority="3" operator="containsText" text="2">
      <formula>NOT(ISERROR(SEARCH("2",L33)))</formula>
    </cfRule>
  </conditionalFormatting>
  <dataValidations count="1">
    <dataValidation type="list" allowBlank="1" showInputMessage="1" showErrorMessage="1" sqref="K10:K33 L10:L31">
      <formula1>$K$2:$K$4</formula1>
    </dataValidation>
  </dataValidations>
  <pageMargins left="0.7" right="0.7" top="0.75" bottom="0.75" header="0.3" footer="0.3"/>
  <pageSetup scale="25" orientation="portrait" verticalDpi="300" r:id="rId1"/>
  <colBreaks count="1" manualBreakCount="1">
    <brk id="15" max="33"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1" bestFit="1" customWidth="1"/>
    <col min="6" max="6" width="15.140625" style="1" bestFit="1" customWidth="1"/>
    <col min="7" max="7" width="15.28515625" style="3" customWidth="1"/>
    <col min="9" max="9" width="14.42578125" style="2" bestFit="1" customWidth="1"/>
  </cols>
  <sheetData>
    <row r="3" spans="1:9" x14ac:dyDescent="0.25">
      <c r="E3" s="5" t="s">
        <v>749</v>
      </c>
      <c r="F3" s="5" t="s">
        <v>750</v>
      </c>
      <c r="G3" s="6" t="s">
        <v>751</v>
      </c>
    </row>
    <row r="4" spans="1:9" x14ac:dyDescent="0.25">
      <c r="A4" t="s">
        <v>3</v>
      </c>
      <c r="C4">
        <v>25</v>
      </c>
      <c r="D4" t="s">
        <v>4</v>
      </c>
      <c r="E4" s="1">
        <v>2855185322</v>
      </c>
      <c r="F4" s="1">
        <v>2532302841</v>
      </c>
      <c r="G4" s="3">
        <f>F4/E4</f>
        <v>0.88691365197484717</v>
      </c>
      <c r="I4" s="2">
        <v>0.88691365197484717</v>
      </c>
    </row>
    <row r="5" spans="1:9" x14ac:dyDescent="0.25">
      <c r="A5" t="s">
        <v>5</v>
      </c>
      <c r="C5">
        <v>3</v>
      </c>
      <c r="D5" t="s">
        <v>6</v>
      </c>
      <c r="E5" s="1">
        <v>480832833</v>
      </c>
      <c r="F5" s="1">
        <v>409040943</v>
      </c>
      <c r="G5" s="3">
        <f t="shared" ref="G5:G68" si="0">F5/E5</f>
        <v>0.85069262106733046</v>
      </c>
      <c r="I5" s="2">
        <v>0.85069262106733046</v>
      </c>
    </row>
    <row r="6" spans="1:9" x14ac:dyDescent="0.25">
      <c r="A6" t="s">
        <v>7</v>
      </c>
      <c r="B6">
        <v>1</v>
      </c>
      <c r="C6">
        <v>1</v>
      </c>
      <c r="D6" t="s">
        <v>8</v>
      </c>
      <c r="E6" s="1">
        <v>713730102</v>
      </c>
      <c r="F6" s="1">
        <v>684607466</v>
      </c>
      <c r="G6" s="3">
        <f t="shared" si="0"/>
        <v>0.95919657035846861</v>
      </c>
      <c r="I6" s="2">
        <v>0.95919657035846861</v>
      </c>
    </row>
    <row r="7" spans="1:9" x14ac:dyDescent="0.25">
      <c r="A7" t="s">
        <v>9</v>
      </c>
      <c r="B7">
        <v>1</v>
      </c>
      <c r="C7">
        <v>1</v>
      </c>
      <c r="D7" t="s">
        <v>10</v>
      </c>
      <c r="E7" s="1">
        <v>1228178935</v>
      </c>
      <c r="F7" s="1">
        <v>1147031480</v>
      </c>
      <c r="G7" s="3">
        <f t="shared" si="0"/>
        <v>0.93392863801234305</v>
      </c>
      <c r="I7" s="2">
        <v>0.93392863801234305</v>
      </c>
    </row>
    <row r="8" spans="1:9" x14ac:dyDescent="0.25">
      <c r="A8" t="s">
        <v>11</v>
      </c>
      <c r="B8">
        <v>1</v>
      </c>
      <c r="C8">
        <v>1</v>
      </c>
      <c r="D8" t="s">
        <v>12</v>
      </c>
      <c r="E8" s="1">
        <v>346335714</v>
      </c>
      <c r="F8" s="1">
        <v>335322428</v>
      </c>
      <c r="G8" s="3">
        <f t="shared" si="0"/>
        <v>0.96820054774945907</v>
      </c>
      <c r="I8" s="2">
        <v>0.96820054774945907</v>
      </c>
    </row>
    <row r="9" spans="1:9" x14ac:dyDescent="0.25">
      <c r="A9" t="s">
        <v>13</v>
      </c>
      <c r="C9">
        <v>0</v>
      </c>
      <c r="D9" t="s">
        <v>14</v>
      </c>
      <c r="E9" s="1">
        <v>370000000</v>
      </c>
      <c r="F9" s="1">
        <v>369846996</v>
      </c>
      <c r="G9" s="3">
        <f t="shared" si="0"/>
        <v>0.99958647567567571</v>
      </c>
      <c r="I9" s="2">
        <v>0.99958647567567571</v>
      </c>
    </row>
    <row r="10" spans="1:9" x14ac:dyDescent="0.25">
      <c r="A10" t="s">
        <v>15</v>
      </c>
      <c r="C10">
        <v>0</v>
      </c>
      <c r="D10" t="s">
        <v>14</v>
      </c>
      <c r="E10" s="1">
        <v>17744018044</v>
      </c>
      <c r="F10" s="1">
        <v>17664019913</v>
      </c>
      <c r="G10" s="3">
        <f t="shared" si="0"/>
        <v>0.9954915436401367</v>
      </c>
      <c r="I10" s="2">
        <v>0.9954915436401367</v>
      </c>
    </row>
    <row r="11" spans="1:9" x14ac:dyDescent="0.25">
      <c r="A11" t="s">
        <v>16</v>
      </c>
      <c r="C11">
        <v>0</v>
      </c>
      <c r="D11" t="s">
        <v>17</v>
      </c>
      <c r="E11" s="1">
        <v>1383568034</v>
      </c>
      <c r="F11" s="1">
        <v>1169682448</v>
      </c>
      <c r="G11" s="3">
        <f t="shared" si="0"/>
        <v>0.84541014193451658</v>
      </c>
      <c r="I11" s="2">
        <v>0.84541014193451658</v>
      </c>
    </row>
    <row r="12" spans="1:9" x14ac:dyDescent="0.25">
      <c r="A12" t="s">
        <v>18</v>
      </c>
      <c r="B12">
        <v>1</v>
      </c>
      <c r="C12">
        <v>1</v>
      </c>
      <c r="D12" t="s">
        <v>19</v>
      </c>
      <c r="E12" s="1">
        <v>68259070</v>
      </c>
      <c r="F12" s="1">
        <v>67317728</v>
      </c>
      <c r="G12" s="3">
        <f t="shared" si="0"/>
        <v>0.98620927592479657</v>
      </c>
      <c r="I12" s="2">
        <v>0.98620927592479657</v>
      </c>
    </row>
    <row r="13" spans="1:9" x14ac:dyDescent="0.25">
      <c r="A13" t="s">
        <v>20</v>
      </c>
      <c r="B13">
        <v>35</v>
      </c>
      <c r="C13">
        <v>35</v>
      </c>
      <c r="D13" t="s">
        <v>21</v>
      </c>
      <c r="E13" s="1">
        <v>72354614</v>
      </c>
      <c r="F13" s="1">
        <v>4667017</v>
      </c>
      <c r="G13" s="3">
        <f t="shared" si="0"/>
        <v>6.4501995684753427E-2</v>
      </c>
      <c r="I13" s="2">
        <v>6.4501995684753427E-2</v>
      </c>
    </row>
    <row r="14" spans="1:9" x14ac:dyDescent="0.25">
      <c r="A14" t="s">
        <v>22</v>
      </c>
      <c r="C14">
        <v>47765</v>
      </c>
      <c r="D14" t="s">
        <v>23</v>
      </c>
      <c r="E14" s="1">
        <v>1165440000</v>
      </c>
      <c r="F14" s="1">
        <v>1165440000</v>
      </c>
      <c r="G14" s="3">
        <f t="shared" si="0"/>
        <v>1</v>
      </c>
      <c r="I14" s="2">
        <v>1</v>
      </c>
    </row>
    <row r="15" spans="1:9" x14ac:dyDescent="0.25">
      <c r="A15" t="s">
        <v>24</v>
      </c>
      <c r="C15">
        <v>47765</v>
      </c>
      <c r="D15" t="s">
        <v>23</v>
      </c>
      <c r="E15" s="1">
        <v>766549595</v>
      </c>
      <c r="F15" s="1">
        <v>748794001</v>
      </c>
      <c r="G15" s="3">
        <f t="shared" si="0"/>
        <v>0.97683699252362144</v>
      </c>
      <c r="I15" s="2">
        <v>0.97683699252362144</v>
      </c>
    </row>
    <row r="16" spans="1:9" x14ac:dyDescent="0.25">
      <c r="A16" t="s">
        <v>25</v>
      </c>
      <c r="C16">
        <v>0</v>
      </c>
      <c r="D16" t="s">
        <v>26</v>
      </c>
      <c r="E16" s="1">
        <v>563111630</v>
      </c>
      <c r="F16" s="1">
        <v>539670787</v>
      </c>
      <c r="G16" s="3">
        <f t="shared" si="0"/>
        <v>0.95837265339378619</v>
      </c>
      <c r="I16" s="2">
        <v>0.95837265339378619</v>
      </c>
    </row>
    <row r="17" spans="1:9" x14ac:dyDescent="0.25">
      <c r="A17" t="s">
        <v>27</v>
      </c>
      <c r="C17">
        <v>5</v>
      </c>
      <c r="D17" t="s">
        <v>28</v>
      </c>
      <c r="E17" s="1">
        <v>547917500</v>
      </c>
      <c r="F17" s="1">
        <v>547232500</v>
      </c>
      <c r="G17" s="3">
        <f t="shared" si="0"/>
        <v>0.99874981178735844</v>
      </c>
      <c r="I17" s="2">
        <v>0.99874981178735844</v>
      </c>
    </row>
    <row r="18" spans="1:9" x14ac:dyDescent="0.25">
      <c r="A18" t="s">
        <v>27</v>
      </c>
      <c r="C18">
        <v>5</v>
      </c>
      <c r="D18" t="s">
        <v>28</v>
      </c>
      <c r="E18" s="1">
        <v>196042000</v>
      </c>
      <c r="F18" s="1">
        <v>195808000</v>
      </c>
      <c r="G18" s="3">
        <f t="shared" si="0"/>
        <v>0.99880637822507423</v>
      </c>
      <c r="I18" s="2">
        <v>0.99880637822507423</v>
      </c>
    </row>
    <row r="19" spans="1:9" x14ac:dyDescent="0.25">
      <c r="A19" t="s">
        <v>29</v>
      </c>
      <c r="C19">
        <v>0</v>
      </c>
      <c r="D19" t="s">
        <v>30</v>
      </c>
      <c r="E19" s="1">
        <v>222395295</v>
      </c>
      <c r="F19" s="1">
        <v>221601740</v>
      </c>
      <c r="G19" s="3">
        <f t="shared" si="0"/>
        <v>0.996431781526673</v>
      </c>
      <c r="I19" s="2">
        <v>0.996431781526673</v>
      </c>
    </row>
    <row r="20" spans="1:9" x14ac:dyDescent="0.25">
      <c r="A20" t="s">
        <v>31</v>
      </c>
      <c r="C20">
        <v>0</v>
      </c>
      <c r="D20" t="s">
        <v>32</v>
      </c>
      <c r="E20" s="1">
        <v>2562003524</v>
      </c>
      <c r="F20" s="1">
        <v>2562003522</v>
      </c>
      <c r="G20" s="3">
        <f t="shared" si="0"/>
        <v>0.999999999219361</v>
      </c>
      <c r="I20" s="2">
        <v>0.999999999219361</v>
      </c>
    </row>
    <row r="21" spans="1:9" x14ac:dyDescent="0.25">
      <c r="A21" t="s">
        <v>33</v>
      </c>
      <c r="C21">
        <v>0</v>
      </c>
      <c r="D21" t="s">
        <v>34</v>
      </c>
      <c r="E21" s="1">
        <v>100000000</v>
      </c>
      <c r="F21" s="1">
        <v>2562003522</v>
      </c>
      <c r="G21" s="3">
        <f t="shared" si="0"/>
        <v>25.620035219999998</v>
      </c>
      <c r="I21" s="2">
        <v>25.620035219999998</v>
      </c>
    </row>
    <row r="22" spans="1:9" x14ac:dyDescent="0.25">
      <c r="A22" t="s">
        <v>36</v>
      </c>
      <c r="C22">
        <v>1</v>
      </c>
      <c r="D22" t="s">
        <v>37</v>
      </c>
      <c r="E22" s="1">
        <v>939004927</v>
      </c>
      <c r="F22" s="1">
        <v>836525071</v>
      </c>
      <c r="G22" s="3">
        <f t="shared" si="0"/>
        <v>0.890863345810751</v>
      </c>
      <c r="I22" s="2">
        <v>0.890863345810751</v>
      </c>
    </row>
    <row r="23" spans="1:9" x14ac:dyDescent="0.25">
      <c r="A23" t="s">
        <v>38</v>
      </c>
      <c r="C23">
        <v>0</v>
      </c>
      <c r="D23" t="s">
        <v>39</v>
      </c>
      <c r="E23" s="1">
        <v>849769427</v>
      </c>
      <c r="F23" s="1">
        <v>837503750</v>
      </c>
      <c r="G23" s="3">
        <f t="shared" si="0"/>
        <v>0.98556587633035664</v>
      </c>
      <c r="I23" s="2">
        <v>0.98556587633035664</v>
      </c>
    </row>
    <row r="24" spans="1:9" x14ac:dyDescent="0.25">
      <c r="A24" t="s">
        <v>40</v>
      </c>
      <c r="C24" t="s">
        <v>41</v>
      </c>
      <c r="D24" t="s">
        <v>42</v>
      </c>
      <c r="E24" s="4">
        <v>0</v>
      </c>
      <c r="F24" s="1">
        <v>350000000</v>
      </c>
      <c r="G24" s="3" t="e">
        <f t="shared" si="0"/>
        <v>#DIV/0!</v>
      </c>
    </row>
    <row r="25" spans="1:9" x14ac:dyDescent="0.25">
      <c r="A25" t="s">
        <v>43</v>
      </c>
      <c r="C25" t="s">
        <v>41</v>
      </c>
      <c r="D25" t="s">
        <v>44</v>
      </c>
      <c r="E25" s="4">
        <v>164</v>
      </c>
      <c r="F25" s="1">
        <v>1933381600</v>
      </c>
      <c r="G25" s="3">
        <f t="shared" si="0"/>
        <v>11788912.195121951</v>
      </c>
    </row>
    <row r="26" spans="1:9" x14ac:dyDescent="0.25">
      <c r="A26" t="s">
        <v>45</v>
      </c>
      <c r="C26" t="s">
        <v>41</v>
      </c>
      <c r="D26" t="s">
        <v>46</v>
      </c>
      <c r="E26" s="4">
        <v>2</v>
      </c>
      <c r="F26" s="1">
        <v>2110707286</v>
      </c>
      <c r="G26" s="3">
        <f t="shared" si="0"/>
        <v>1055353643</v>
      </c>
    </row>
    <row r="27" spans="1:9" x14ac:dyDescent="0.25">
      <c r="A27" t="s">
        <v>47</v>
      </c>
      <c r="C27" t="s">
        <v>41</v>
      </c>
      <c r="D27" t="s">
        <v>48</v>
      </c>
      <c r="E27" s="4">
        <v>100</v>
      </c>
      <c r="F27" s="1">
        <v>2700000000</v>
      </c>
      <c r="G27" s="3">
        <f t="shared" si="0"/>
        <v>27000000</v>
      </c>
    </row>
    <row r="28" spans="1:9" x14ac:dyDescent="0.25">
      <c r="A28" t="s">
        <v>49</v>
      </c>
      <c r="C28" t="s">
        <v>41</v>
      </c>
      <c r="D28" t="s">
        <v>647</v>
      </c>
      <c r="E28" s="4">
        <v>96</v>
      </c>
      <c r="F28" s="1">
        <v>104199036</v>
      </c>
      <c r="G28" s="3">
        <f t="shared" si="0"/>
        <v>1085406.625</v>
      </c>
    </row>
    <row r="29" spans="1:9" x14ac:dyDescent="0.25">
      <c r="A29" t="s">
        <v>50</v>
      </c>
      <c r="C29">
        <v>9</v>
      </c>
      <c r="D29" t="s">
        <v>51</v>
      </c>
      <c r="E29" s="1">
        <v>543942430</v>
      </c>
      <c r="F29" s="1">
        <v>608379099</v>
      </c>
      <c r="G29" s="3">
        <f t="shared" si="0"/>
        <v>1.1184622957249355</v>
      </c>
      <c r="I29" s="2">
        <v>1.1184622957249355</v>
      </c>
    </row>
    <row r="30" spans="1:9" x14ac:dyDescent="0.25">
      <c r="A30" t="s">
        <v>52</v>
      </c>
      <c r="C30">
        <v>42</v>
      </c>
      <c r="D30" t="s">
        <v>53</v>
      </c>
      <c r="E30" s="1">
        <v>518834200</v>
      </c>
      <c r="F30" s="1">
        <v>829450173</v>
      </c>
      <c r="G30" s="3">
        <f t="shared" si="0"/>
        <v>1.5986806054805176</v>
      </c>
      <c r="I30" s="2">
        <v>1.5986806054805176</v>
      </c>
    </row>
    <row r="31" spans="1:9" x14ac:dyDescent="0.25">
      <c r="A31" t="s">
        <v>54</v>
      </c>
      <c r="C31">
        <v>0</v>
      </c>
      <c r="D31" t="s">
        <v>55</v>
      </c>
      <c r="E31" s="1">
        <v>250300000</v>
      </c>
      <c r="F31" s="1">
        <v>250300000</v>
      </c>
      <c r="G31" s="3">
        <f t="shared" si="0"/>
        <v>1</v>
      </c>
      <c r="I31" s="2">
        <v>1</v>
      </c>
    </row>
    <row r="32" spans="1:9" x14ac:dyDescent="0.25">
      <c r="A32" t="s">
        <v>56</v>
      </c>
      <c r="C32">
        <v>0</v>
      </c>
      <c r="D32" t="s">
        <v>57</v>
      </c>
      <c r="E32" s="1">
        <v>200000000</v>
      </c>
      <c r="F32" s="1">
        <v>200000000</v>
      </c>
      <c r="G32" s="3">
        <f t="shared" si="0"/>
        <v>1</v>
      </c>
      <c r="I32" s="2">
        <v>1</v>
      </c>
    </row>
    <row r="33" spans="1:9" x14ac:dyDescent="0.25">
      <c r="A33" t="s">
        <v>58</v>
      </c>
      <c r="C33">
        <v>0</v>
      </c>
      <c r="D33" t="s">
        <v>59</v>
      </c>
      <c r="E33" s="1">
        <v>100000000</v>
      </c>
      <c r="F33" s="1">
        <v>52624000</v>
      </c>
      <c r="G33" s="3">
        <f t="shared" si="0"/>
        <v>0.52624000000000004</v>
      </c>
      <c r="I33" s="2">
        <v>0.52624000000000004</v>
      </c>
    </row>
    <row r="34" spans="1:9" x14ac:dyDescent="0.25">
      <c r="A34" t="s">
        <v>60</v>
      </c>
      <c r="C34">
        <v>70</v>
      </c>
      <c r="D34" t="s">
        <v>61</v>
      </c>
      <c r="E34" s="1">
        <v>350000000</v>
      </c>
      <c r="F34" s="1">
        <v>313530581</v>
      </c>
      <c r="G34" s="3">
        <f t="shared" si="0"/>
        <v>0.89580166000000006</v>
      </c>
      <c r="I34" s="2">
        <v>0.89580166000000006</v>
      </c>
    </row>
    <row r="35" spans="1:9" x14ac:dyDescent="0.25">
      <c r="A35" t="s">
        <v>62</v>
      </c>
      <c r="C35">
        <v>0</v>
      </c>
      <c r="D35" t="s">
        <v>63</v>
      </c>
      <c r="E35" s="1">
        <v>348590210</v>
      </c>
      <c r="F35" s="1">
        <v>264555765</v>
      </c>
      <c r="G35" s="3">
        <f t="shared" si="0"/>
        <v>0.75893056491747146</v>
      </c>
      <c r="I35" s="2">
        <v>0.75893056491747146</v>
      </c>
    </row>
    <row r="36" spans="1:9" x14ac:dyDescent="0.25">
      <c r="A36" t="s">
        <v>64</v>
      </c>
      <c r="C36">
        <v>0</v>
      </c>
      <c r="D36" t="s">
        <v>65</v>
      </c>
      <c r="E36" s="1">
        <v>80000000</v>
      </c>
      <c r="F36" s="1">
        <v>74700000</v>
      </c>
      <c r="G36" s="3">
        <f t="shared" si="0"/>
        <v>0.93374999999999997</v>
      </c>
      <c r="I36" s="2">
        <v>0.93374999999999997</v>
      </c>
    </row>
    <row r="37" spans="1:9" x14ac:dyDescent="0.25">
      <c r="A37" t="s">
        <v>66</v>
      </c>
    </row>
    <row r="38" spans="1:9" x14ac:dyDescent="0.25">
      <c r="A38" t="s">
        <v>67</v>
      </c>
      <c r="B38">
        <v>8042834</v>
      </c>
      <c r="C38">
        <v>16</v>
      </c>
      <c r="D38" t="s">
        <v>68</v>
      </c>
      <c r="E38" s="1">
        <v>481248000</v>
      </c>
      <c r="F38" s="1">
        <v>481247997</v>
      </c>
      <c r="G38" s="3">
        <f t="shared" si="0"/>
        <v>0.99999999376620785</v>
      </c>
      <c r="I38" s="2">
        <v>0.99999999376620785</v>
      </c>
    </row>
    <row r="39" spans="1:9" x14ac:dyDescent="0.25">
      <c r="A39" t="s">
        <v>69</v>
      </c>
      <c r="B39">
        <v>8042861</v>
      </c>
      <c r="C39">
        <v>4179</v>
      </c>
      <c r="D39" t="s">
        <v>70</v>
      </c>
      <c r="E39" s="1">
        <v>3535312252</v>
      </c>
      <c r="F39" s="1">
        <v>3403245888</v>
      </c>
      <c r="G39" s="3">
        <f t="shared" si="0"/>
        <v>0.96264364939043578</v>
      </c>
      <c r="I39" s="2">
        <v>0.96264364939043578</v>
      </c>
    </row>
    <row r="40" spans="1:9" x14ac:dyDescent="0.25">
      <c r="A40" t="s">
        <v>71</v>
      </c>
      <c r="B40">
        <v>26000723</v>
      </c>
      <c r="C40">
        <v>4179</v>
      </c>
      <c r="D40" t="s">
        <v>72</v>
      </c>
      <c r="E40" s="1">
        <v>3823829220</v>
      </c>
      <c r="F40" s="1">
        <v>2531265670</v>
      </c>
      <c r="G40" s="3">
        <f t="shared" si="0"/>
        <v>0.66197142298107137</v>
      </c>
      <c r="I40" s="2">
        <v>0.66197142298107137</v>
      </c>
    </row>
    <row r="41" spans="1:9" x14ac:dyDescent="0.25">
      <c r="A41" t="s">
        <v>73</v>
      </c>
      <c r="B41">
        <v>23042766</v>
      </c>
      <c r="C41">
        <v>99</v>
      </c>
      <c r="D41" t="s">
        <v>74</v>
      </c>
      <c r="E41" s="1">
        <v>453200000</v>
      </c>
      <c r="F41" s="1">
        <v>430613650</v>
      </c>
      <c r="G41" s="3">
        <f t="shared" si="0"/>
        <v>0.9501625110326567</v>
      </c>
      <c r="I41" s="2">
        <v>0.9501625110326567</v>
      </c>
    </row>
    <row r="42" spans="1:9" x14ac:dyDescent="0.25">
      <c r="A42" t="s">
        <v>75</v>
      </c>
      <c r="B42">
        <v>8042843</v>
      </c>
      <c r="C42">
        <v>5</v>
      </c>
      <c r="D42" t="s">
        <v>76</v>
      </c>
      <c r="E42" s="1">
        <v>10317330387</v>
      </c>
      <c r="F42" s="1">
        <v>10170444278</v>
      </c>
      <c r="G42" s="3">
        <f t="shared" si="0"/>
        <v>0.98576316707032285</v>
      </c>
      <c r="I42" s="2">
        <v>0.98576316707032285</v>
      </c>
    </row>
    <row r="43" spans="1:9" x14ac:dyDescent="0.25">
      <c r="D43" s="7" t="s">
        <v>77</v>
      </c>
      <c r="G43" s="3" t="e">
        <f t="shared" si="0"/>
        <v>#DIV/0!</v>
      </c>
    </row>
    <row r="44" spans="1:9" x14ac:dyDescent="0.25">
      <c r="D44" s="7" t="s">
        <v>78</v>
      </c>
      <c r="G44" s="3" t="e">
        <f t="shared" si="0"/>
        <v>#DIV/0!</v>
      </c>
    </row>
    <row r="45" spans="1:9" x14ac:dyDescent="0.25">
      <c r="D45" s="7" t="s">
        <v>79</v>
      </c>
      <c r="G45" s="3" t="e">
        <f t="shared" si="0"/>
        <v>#DIV/0!</v>
      </c>
    </row>
    <row r="46" spans="1:9" x14ac:dyDescent="0.25">
      <c r="D46" s="7" t="s">
        <v>80</v>
      </c>
      <c r="G46" s="3" t="e">
        <f t="shared" si="0"/>
        <v>#DIV/0!</v>
      </c>
    </row>
    <row r="47" spans="1:9" x14ac:dyDescent="0.25">
      <c r="D47" s="7" t="s">
        <v>81</v>
      </c>
      <c r="G47" s="3" t="e">
        <f t="shared" si="0"/>
        <v>#DIV/0!</v>
      </c>
    </row>
    <row r="48" spans="1:9" x14ac:dyDescent="0.25">
      <c r="A48" t="s">
        <v>44</v>
      </c>
      <c r="B48">
        <v>8042833</v>
      </c>
      <c r="C48">
        <v>0</v>
      </c>
      <c r="D48" t="s">
        <v>82</v>
      </c>
      <c r="E48" s="1">
        <v>1933381600</v>
      </c>
      <c r="F48" s="1">
        <v>1933380544</v>
      </c>
      <c r="G48" s="3">
        <f t="shared" si="0"/>
        <v>0.99999945380673949</v>
      </c>
      <c r="I48" s="2">
        <v>0.99999945380673949</v>
      </c>
    </row>
    <row r="49" spans="1:9" x14ac:dyDescent="0.25">
      <c r="A49" t="s">
        <v>83</v>
      </c>
    </row>
    <row r="50" spans="1:9" x14ac:dyDescent="0.25">
      <c r="A50" t="s">
        <v>84</v>
      </c>
      <c r="B50" t="s">
        <v>85</v>
      </c>
      <c r="C50">
        <v>95</v>
      </c>
      <c r="E50" s="1">
        <v>373816888</v>
      </c>
      <c r="F50" s="1">
        <v>373816888</v>
      </c>
      <c r="G50" s="3">
        <f t="shared" si="0"/>
        <v>1</v>
      </c>
      <c r="I50" s="2">
        <v>1</v>
      </c>
    </row>
    <row r="51" spans="1:9" x14ac:dyDescent="0.25">
      <c r="A51" t="s">
        <v>86</v>
      </c>
      <c r="B51" t="s">
        <v>87</v>
      </c>
      <c r="C51">
        <v>0</v>
      </c>
      <c r="E51" s="1">
        <v>742816694</v>
      </c>
      <c r="F51" s="1">
        <v>538453748</v>
      </c>
      <c r="G51" s="3">
        <f t="shared" si="0"/>
        <v>0.72488105389833901</v>
      </c>
      <c r="I51" s="2">
        <v>0.72488105389833901</v>
      </c>
    </row>
    <row r="52" spans="1:9" x14ac:dyDescent="0.25">
      <c r="A52" t="s">
        <v>88</v>
      </c>
      <c r="B52" t="s">
        <v>89</v>
      </c>
      <c r="C52">
        <v>0</v>
      </c>
      <c r="E52" s="1">
        <v>550000000</v>
      </c>
      <c r="F52" s="1">
        <v>550000000</v>
      </c>
      <c r="G52" s="3">
        <f t="shared" si="0"/>
        <v>1</v>
      </c>
      <c r="I52" s="2">
        <v>1</v>
      </c>
    </row>
    <row r="53" spans="1:9" x14ac:dyDescent="0.25">
      <c r="A53" t="s">
        <v>90</v>
      </c>
      <c r="B53" t="s">
        <v>91</v>
      </c>
      <c r="C53">
        <v>3</v>
      </c>
      <c r="E53" s="1">
        <v>120000000</v>
      </c>
      <c r="F53" s="1">
        <v>120000000</v>
      </c>
      <c r="G53" s="3">
        <f t="shared" si="0"/>
        <v>1</v>
      </c>
      <c r="I53" s="2">
        <v>1</v>
      </c>
    </row>
    <row r="54" spans="1:9" x14ac:dyDescent="0.25">
      <c r="A54" t="s">
        <v>92</v>
      </c>
      <c r="B54" t="s">
        <v>91</v>
      </c>
      <c r="C54">
        <v>3</v>
      </c>
      <c r="E54" s="1">
        <v>40000000</v>
      </c>
      <c r="F54" s="1">
        <v>40000000</v>
      </c>
      <c r="G54" s="3">
        <f t="shared" si="0"/>
        <v>1</v>
      </c>
      <c r="I54" s="2">
        <v>1</v>
      </c>
    </row>
    <row r="55" spans="1:9" x14ac:dyDescent="0.25">
      <c r="A55" t="s">
        <v>93</v>
      </c>
      <c r="B55" t="s">
        <v>94</v>
      </c>
      <c r="C55">
        <v>0</v>
      </c>
      <c r="E55" s="1">
        <v>250000000</v>
      </c>
      <c r="F55" s="1">
        <v>250000000</v>
      </c>
      <c r="G55" s="3">
        <f t="shared" si="0"/>
        <v>1</v>
      </c>
      <c r="I55" s="2">
        <v>1</v>
      </c>
    </row>
    <row r="56" spans="1:9" x14ac:dyDescent="0.25">
      <c r="A56" t="s">
        <v>95</v>
      </c>
      <c r="B56" t="s">
        <v>96</v>
      </c>
      <c r="C56">
        <v>0</v>
      </c>
      <c r="E56" s="1">
        <v>255100000</v>
      </c>
      <c r="F56" s="1">
        <v>255099999</v>
      </c>
      <c r="G56" s="3">
        <f t="shared" si="0"/>
        <v>0.99999999607996859</v>
      </c>
      <c r="I56" s="2">
        <v>0.99999999607996859</v>
      </c>
    </row>
    <row r="57" spans="1:9" x14ac:dyDescent="0.25">
      <c r="A57" t="s">
        <v>97</v>
      </c>
      <c r="B57" t="s">
        <v>98</v>
      </c>
      <c r="C57">
        <v>0</v>
      </c>
      <c r="E57" s="1">
        <v>2000000</v>
      </c>
      <c r="F57" s="1">
        <v>2000000</v>
      </c>
      <c r="G57" s="3">
        <f t="shared" si="0"/>
        <v>1</v>
      </c>
      <c r="I57" s="2">
        <v>1</v>
      </c>
    </row>
    <row r="58" spans="1:9" x14ac:dyDescent="0.25">
      <c r="A58" t="s">
        <v>99</v>
      </c>
    </row>
    <row r="59" spans="1:9" x14ac:dyDescent="0.25">
      <c r="A59" t="s">
        <v>100</v>
      </c>
      <c r="B59" t="s">
        <v>101</v>
      </c>
      <c r="C59">
        <v>30</v>
      </c>
      <c r="E59" s="1">
        <v>300000000</v>
      </c>
      <c r="F59" s="1">
        <v>298677747</v>
      </c>
      <c r="G59" s="3">
        <f t="shared" si="0"/>
        <v>0.99559249000000005</v>
      </c>
      <c r="I59" s="2">
        <v>0.99559249000000005</v>
      </c>
    </row>
    <row r="60" spans="1:9" x14ac:dyDescent="0.25">
      <c r="A60" t="s">
        <v>102</v>
      </c>
      <c r="B60" t="s">
        <v>103</v>
      </c>
      <c r="C60">
        <v>1511</v>
      </c>
      <c r="E60" s="1">
        <v>1138423034</v>
      </c>
      <c r="F60" s="1">
        <v>1113583989</v>
      </c>
      <c r="G60" s="3">
        <f t="shared" si="0"/>
        <v>0.97818118198757387</v>
      </c>
      <c r="I60" s="2">
        <v>0.97818118198757387</v>
      </c>
    </row>
    <row r="61" spans="1:9" x14ac:dyDescent="0.25">
      <c r="A61" t="s">
        <v>104</v>
      </c>
      <c r="B61" t="s">
        <v>103</v>
      </c>
      <c r="C61">
        <v>1511</v>
      </c>
      <c r="E61" s="1">
        <v>1138423034</v>
      </c>
      <c r="F61" s="1">
        <v>1113583989</v>
      </c>
      <c r="G61" s="3">
        <f t="shared" si="0"/>
        <v>0.97818118198757387</v>
      </c>
      <c r="I61" s="2">
        <v>0.97818118198757387</v>
      </c>
    </row>
    <row r="62" spans="1:9" x14ac:dyDescent="0.25">
      <c r="A62" t="s">
        <v>105</v>
      </c>
      <c r="B62" t="s">
        <v>103</v>
      </c>
      <c r="C62">
        <v>1511</v>
      </c>
      <c r="E62" s="1">
        <v>1138423034</v>
      </c>
      <c r="F62" s="1">
        <v>1113583989</v>
      </c>
      <c r="G62" s="3">
        <f t="shared" si="0"/>
        <v>0.97818118198757387</v>
      </c>
      <c r="I62" s="2">
        <v>0.97818118198757387</v>
      </c>
    </row>
    <row r="63" spans="1:9" x14ac:dyDescent="0.25">
      <c r="A63" t="s">
        <v>106</v>
      </c>
      <c r="B63" t="s">
        <v>107</v>
      </c>
      <c r="C63">
        <v>64</v>
      </c>
      <c r="E63" s="1">
        <v>1010849844</v>
      </c>
      <c r="F63" s="1">
        <v>644446300</v>
      </c>
      <c r="G63" s="3">
        <f t="shared" si="0"/>
        <v>0.63752920755261056</v>
      </c>
      <c r="I63" s="2">
        <v>0.63752920755261056</v>
      </c>
    </row>
    <row r="64" spans="1:9" x14ac:dyDescent="0.25">
      <c r="A64" t="s">
        <v>108</v>
      </c>
      <c r="B64" t="s">
        <v>103</v>
      </c>
      <c r="C64">
        <v>1511</v>
      </c>
      <c r="E64" s="1">
        <v>1138423034</v>
      </c>
      <c r="F64" s="1">
        <v>1113583989</v>
      </c>
      <c r="G64" s="3">
        <f t="shared" si="0"/>
        <v>0.97818118198757387</v>
      </c>
      <c r="I64" s="2">
        <v>0.97818118198757387</v>
      </c>
    </row>
    <row r="65" spans="1:9" x14ac:dyDescent="0.25">
      <c r="A65" t="s">
        <v>109</v>
      </c>
      <c r="B65" t="s">
        <v>110</v>
      </c>
      <c r="C65">
        <v>1</v>
      </c>
      <c r="E65" s="1">
        <v>73251860</v>
      </c>
      <c r="F65" s="1">
        <v>62000000</v>
      </c>
      <c r="G65" s="3">
        <f t="shared" si="0"/>
        <v>0.84639489017753267</v>
      </c>
      <c r="I65" s="2">
        <v>0.84639489017753267</v>
      </c>
    </row>
    <row r="66" spans="1:9" x14ac:dyDescent="0.25">
      <c r="A66" t="s">
        <v>111</v>
      </c>
      <c r="B66" t="s">
        <v>112</v>
      </c>
      <c r="C66">
        <v>1</v>
      </c>
      <c r="E66" s="1">
        <v>80000000</v>
      </c>
      <c r="F66" s="1">
        <v>61900000</v>
      </c>
      <c r="G66" s="3">
        <f t="shared" si="0"/>
        <v>0.77375000000000005</v>
      </c>
      <c r="I66" s="2">
        <v>0.77375000000000005</v>
      </c>
    </row>
    <row r="67" spans="1:9" x14ac:dyDescent="0.25">
      <c r="A67" t="s">
        <v>113</v>
      </c>
      <c r="B67" t="s">
        <v>114</v>
      </c>
      <c r="C67">
        <v>0</v>
      </c>
      <c r="E67" s="1">
        <v>129000000</v>
      </c>
      <c r="F67" s="1">
        <v>129000000</v>
      </c>
      <c r="G67" s="3">
        <f t="shared" si="0"/>
        <v>1</v>
      </c>
      <c r="I67" s="2">
        <v>1</v>
      </c>
    </row>
    <row r="68" spans="1:9" x14ac:dyDescent="0.25">
      <c r="A68" t="s">
        <v>115</v>
      </c>
      <c r="B68" t="s">
        <v>116</v>
      </c>
      <c r="C68">
        <v>22212</v>
      </c>
      <c r="E68" s="1">
        <v>56300000</v>
      </c>
      <c r="F68" s="1">
        <v>56300000</v>
      </c>
      <c r="G68" s="3">
        <f t="shared" si="0"/>
        <v>1</v>
      </c>
      <c r="I68" s="2">
        <v>1</v>
      </c>
    </row>
    <row r="69" spans="1:9" x14ac:dyDescent="0.25">
      <c r="A69" t="s">
        <v>117</v>
      </c>
      <c r="B69" t="s">
        <v>118</v>
      </c>
      <c r="C69">
        <v>22212</v>
      </c>
      <c r="E69" s="1">
        <v>130000000</v>
      </c>
      <c r="F69" s="1">
        <v>130000000</v>
      </c>
      <c r="G69" s="3">
        <f t="shared" ref="G69:G132" si="1">F69/E69</f>
        <v>1</v>
      </c>
      <c r="I69" s="2">
        <v>1</v>
      </c>
    </row>
    <row r="70" spans="1:9" x14ac:dyDescent="0.25">
      <c r="A70" t="s">
        <v>119</v>
      </c>
      <c r="B70" t="s">
        <v>120</v>
      </c>
      <c r="C70">
        <v>0</v>
      </c>
      <c r="E70" s="1">
        <v>1874000000</v>
      </c>
      <c r="F70" s="1">
        <v>1842396638</v>
      </c>
      <c r="G70" s="3">
        <f t="shared" si="1"/>
        <v>0.98313587940234792</v>
      </c>
      <c r="I70" s="2">
        <v>0.98313587940234792</v>
      </c>
    </row>
    <row r="71" spans="1:9" x14ac:dyDescent="0.25">
      <c r="A71" t="s">
        <v>121</v>
      </c>
      <c r="B71" t="s">
        <v>122</v>
      </c>
      <c r="C71">
        <v>7480</v>
      </c>
      <c r="E71" s="1">
        <v>80000000</v>
      </c>
      <c r="F71" s="1">
        <v>80000000</v>
      </c>
      <c r="G71" s="3">
        <f t="shared" si="1"/>
        <v>1</v>
      </c>
      <c r="I71" s="2">
        <v>1</v>
      </c>
    </row>
    <row r="72" spans="1:9" x14ac:dyDescent="0.25">
      <c r="A72" t="s">
        <v>123</v>
      </c>
      <c r="B72" t="s">
        <v>124</v>
      </c>
      <c r="C72">
        <v>0</v>
      </c>
      <c r="E72" s="1">
        <v>500000000</v>
      </c>
      <c r="F72" s="1">
        <v>342774666</v>
      </c>
      <c r="G72" s="3">
        <f t="shared" si="1"/>
        <v>0.68554933200000001</v>
      </c>
      <c r="I72" s="2">
        <v>0.68554933200000001</v>
      </c>
    </row>
    <row r="73" spans="1:9" x14ac:dyDescent="0.25">
      <c r="A73" t="s">
        <v>125</v>
      </c>
      <c r="B73" t="s">
        <v>126</v>
      </c>
      <c r="C73">
        <v>0</v>
      </c>
      <c r="E73" s="1">
        <v>300000000</v>
      </c>
      <c r="F73" s="1">
        <v>300000000</v>
      </c>
      <c r="G73" s="3">
        <f t="shared" si="1"/>
        <v>1</v>
      </c>
      <c r="I73" s="2">
        <v>1</v>
      </c>
    </row>
    <row r="74" spans="1:9" x14ac:dyDescent="0.25">
      <c r="A74" t="s">
        <v>127</v>
      </c>
      <c r="B74" t="s">
        <v>128</v>
      </c>
      <c r="C74">
        <v>22212</v>
      </c>
      <c r="E74" s="1">
        <v>200000000</v>
      </c>
      <c r="F74" s="1">
        <v>300000000</v>
      </c>
      <c r="G74" s="3">
        <f t="shared" si="1"/>
        <v>1.5</v>
      </c>
      <c r="I74" s="2">
        <v>1.5</v>
      </c>
    </row>
    <row r="75" spans="1:9" x14ac:dyDescent="0.25">
      <c r="A75" t="s">
        <v>129</v>
      </c>
    </row>
    <row r="76" spans="1:9" x14ac:dyDescent="0.25">
      <c r="A76" t="s">
        <v>744</v>
      </c>
      <c r="B76" t="s">
        <v>130</v>
      </c>
      <c r="D76" t="s">
        <v>131</v>
      </c>
      <c r="E76" s="1">
        <v>175500000</v>
      </c>
      <c r="F76" s="1">
        <v>175500000</v>
      </c>
      <c r="G76" s="3">
        <f t="shared" si="1"/>
        <v>1</v>
      </c>
      <c r="I76" s="2">
        <v>1</v>
      </c>
    </row>
    <row r="77" spans="1:9" x14ac:dyDescent="0.25">
      <c r="A77" t="s">
        <v>132</v>
      </c>
      <c r="B77" t="s">
        <v>133</v>
      </c>
      <c r="D77" t="s">
        <v>134</v>
      </c>
      <c r="E77" s="1">
        <v>200000000</v>
      </c>
      <c r="F77" s="1">
        <v>198348115</v>
      </c>
      <c r="G77" s="3">
        <f t="shared" si="1"/>
        <v>0.99174057500000001</v>
      </c>
      <c r="I77" s="2">
        <v>0.99174057500000001</v>
      </c>
    </row>
    <row r="78" spans="1:9" x14ac:dyDescent="0.25">
      <c r="A78" t="s">
        <v>135</v>
      </c>
      <c r="B78" t="s">
        <v>136</v>
      </c>
      <c r="D78" t="s">
        <v>745</v>
      </c>
      <c r="E78" s="1">
        <v>120000000</v>
      </c>
      <c r="F78" s="1">
        <v>119007801</v>
      </c>
      <c r="G78" s="3">
        <f t="shared" si="1"/>
        <v>0.99173167500000003</v>
      </c>
      <c r="I78" s="2">
        <v>0.99173167500000003</v>
      </c>
    </row>
    <row r="79" spans="1:9" x14ac:dyDescent="0.25">
      <c r="A79" t="s">
        <v>746</v>
      </c>
      <c r="B79" t="s">
        <v>137</v>
      </c>
      <c r="D79" t="s">
        <v>138</v>
      </c>
      <c r="E79" s="1">
        <v>35000000</v>
      </c>
      <c r="F79" s="1">
        <v>34712340</v>
      </c>
      <c r="G79" s="3">
        <f t="shared" si="1"/>
        <v>0.99178114285714281</v>
      </c>
      <c r="I79" s="2">
        <v>0.99178114285714281</v>
      </c>
    </row>
    <row r="80" spans="1:9" x14ac:dyDescent="0.25">
      <c r="A80" t="s">
        <v>139</v>
      </c>
      <c r="B80" t="s">
        <v>140</v>
      </c>
      <c r="D80" t="s">
        <v>747</v>
      </c>
      <c r="E80" s="1">
        <v>717183128</v>
      </c>
      <c r="F80" s="1">
        <v>708929421</v>
      </c>
      <c r="G80" s="3">
        <f t="shared" si="1"/>
        <v>0.98849149306814144</v>
      </c>
      <c r="I80" s="2">
        <v>0.98849149306814144</v>
      </c>
    </row>
    <row r="81" spans="1:9" x14ac:dyDescent="0.25">
      <c r="A81" t="s">
        <v>141</v>
      </c>
      <c r="B81" t="s">
        <v>142</v>
      </c>
      <c r="D81" t="s">
        <v>143</v>
      </c>
      <c r="E81" s="1">
        <v>1252451072</v>
      </c>
      <c r="F81" s="1">
        <v>1153230179</v>
      </c>
      <c r="G81" s="3">
        <f t="shared" si="1"/>
        <v>0.92077862743048533</v>
      </c>
      <c r="I81" s="2">
        <v>0.92077862743048533</v>
      </c>
    </row>
    <row r="82" spans="1:9" x14ac:dyDescent="0.25">
      <c r="A82" t="s">
        <v>144</v>
      </c>
      <c r="B82" t="s">
        <v>142</v>
      </c>
      <c r="D82" t="s">
        <v>145</v>
      </c>
      <c r="E82" s="1">
        <v>2165680000</v>
      </c>
      <c r="F82" s="1">
        <v>2055550185</v>
      </c>
      <c r="G82" s="3">
        <f t="shared" si="1"/>
        <v>0.94914769725905956</v>
      </c>
      <c r="I82" s="2">
        <v>0.94914769725905956</v>
      </c>
    </row>
    <row r="83" spans="1:9" x14ac:dyDescent="0.25">
      <c r="A83" t="s">
        <v>146</v>
      </c>
    </row>
    <row r="84" spans="1:9" x14ac:dyDescent="0.25">
      <c r="A84" t="s">
        <v>147</v>
      </c>
      <c r="B84" t="s">
        <v>148</v>
      </c>
      <c r="D84" t="s">
        <v>149</v>
      </c>
      <c r="E84" s="1">
        <v>135926162</v>
      </c>
      <c r="F84" s="1">
        <v>126446162</v>
      </c>
      <c r="G84" s="3">
        <f t="shared" si="1"/>
        <v>0.93025625192006822</v>
      </c>
      <c r="I84" s="2">
        <v>0.93025625192006822</v>
      </c>
    </row>
    <row r="85" spans="1:9" x14ac:dyDescent="0.25">
      <c r="A85" t="s">
        <v>150</v>
      </c>
      <c r="B85" t="s">
        <v>151</v>
      </c>
      <c r="D85" t="s">
        <v>152</v>
      </c>
      <c r="E85" s="1">
        <v>9800000000</v>
      </c>
      <c r="F85" s="1">
        <v>9732133419</v>
      </c>
      <c r="G85" s="3">
        <f t="shared" si="1"/>
        <v>0.99307483867346935</v>
      </c>
      <c r="I85" s="2">
        <v>0.99307483867346935</v>
      </c>
    </row>
    <row r="86" spans="1:9" x14ac:dyDescent="0.25">
      <c r="A86" t="s">
        <v>153</v>
      </c>
    </row>
    <row r="87" spans="1:9" x14ac:dyDescent="0.25">
      <c r="A87" t="s">
        <v>154</v>
      </c>
      <c r="B87" t="s">
        <v>155</v>
      </c>
      <c r="D87" t="s">
        <v>156</v>
      </c>
      <c r="E87" s="1">
        <v>693014000</v>
      </c>
      <c r="F87" s="1">
        <v>660227212</v>
      </c>
      <c r="G87" s="3">
        <f t="shared" si="1"/>
        <v>0.95268957337081217</v>
      </c>
      <c r="I87" s="2">
        <v>0.95268957337081217</v>
      </c>
    </row>
    <row r="88" spans="1:9" x14ac:dyDescent="0.25">
      <c r="A88" t="s">
        <v>157</v>
      </c>
      <c r="B88" t="s">
        <v>158</v>
      </c>
      <c r="D88" t="s">
        <v>159</v>
      </c>
      <c r="E88" s="1">
        <v>660977055</v>
      </c>
      <c r="F88" s="1">
        <v>581431407</v>
      </c>
      <c r="G88" s="3">
        <f t="shared" si="1"/>
        <v>0.87965444882197918</v>
      </c>
      <c r="I88" s="2">
        <v>0.87965444882197918</v>
      </c>
    </row>
    <row r="89" spans="1:9" x14ac:dyDescent="0.25">
      <c r="A89" t="s">
        <v>160</v>
      </c>
      <c r="B89" t="s">
        <v>161</v>
      </c>
      <c r="D89" t="s">
        <v>162</v>
      </c>
      <c r="E89" s="1">
        <v>614465810</v>
      </c>
      <c r="F89" s="1">
        <v>609410810</v>
      </c>
      <c r="G89" s="3">
        <f t="shared" si="1"/>
        <v>0.99177334211646373</v>
      </c>
      <c r="I89" s="2">
        <v>0.99177334211646373</v>
      </c>
    </row>
    <row r="90" spans="1:9" x14ac:dyDescent="0.25">
      <c r="A90" t="s">
        <v>748</v>
      </c>
      <c r="B90" t="s">
        <v>163</v>
      </c>
      <c r="D90" t="s">
        <v>164</v>
      </c>
      <c r="E90" s="1">
        <v>309948015</v>
      </c>
      <c r="F90" s="1">
        <v>298377370</v>
      </c>
      <c r="G90" s="3">
        <f t="shared" si="1"/>
        <v>0.96266907855499573</v>
      </c>
      <c r="I90" s="2">
        <v>0.96266907855499573</v>
      </c>
    </row>
    <row r="91" spans="1:9" x14ac:dyDescent="0.25">
      <c r="A91" t="s">
        <v>165</v>
      </c>
      <c r="B91" t="s">
        <v>166</v>
      </c>
      <c r="D91" t="s">
        <v>167</v>
      </c>
      <c r="E91" s="1">
        <v>1190442625</v>
      </c>
      <c r="F91" s="1">
        <v>931182750</v>
      </c>
      <c r="G91" s="3">
        <f t="shared" si="1"/>
        <v>0.78221556456784302</v>
      </c>
      <c r="I91" s="2">
        <v>0.78221556456784302</v>
      </c>
    </row>
    <row r="92" spans="1:9" x14ac:dyDescent="0.25">
      <c r="A92" t="s">
        <v>168</v>
      </c>
      <c r="B92" t="s">
        <v>169</v>
      </c>
      <c r="D92" t="s">
        <v>170</v>
      </c>
      <c r="E92" s="1">
        <v>124440000</v>
      </c>
      <c r="F92" s="1">
        <v>101227996</v>
      </c>
      <c r="G92" s="3">
        <f t="shared" si="1"/>
        <v>0.81346830601092901</v>
      </c>
      <c r="I92" s="2">
        <v>0.81346830601092901</v>
      </c>
    </row>
    <row r="93" spans="1:9" x14ac:dyDescent="0.25">
      <c r="A93" t="s">
        <v>171</v>
      </c>
      <c r="B93" t="s">
        <v>172</v>
      </c>
      <c r="D93" t="s">
        <v>173</v>
      </c>
      <c r="E93" s="1">
        <v>162387970</v>
      </c>
      <c r="F93" s="1">
        <v>160766663</v>
      </c>
      <c r="G93" s="3">
        <f t="shared" si="1"/>
        <v>0.99001584292235445</v>
      </c>
      <c r="I93" s="2">
        <v>0.99001584292235445</v>
      </c>
    </row>
    <row r="94" spans="1:9" x14ac:dyDescent="0.25">
      <c r="A94" t="s">
        <v>174</v>
      </c>
      <c r="B94" t="s">
        <v>175</v>
      </c>
      <c r="D94" t="s">
        <v>176</v>
      </c>
      <c r="E94" s="1">
        <v>551847715</v>
      </c>
      <c r="F94" s="1">
        <v>541383604</v>
      </c>
      <c r="G94" s="3">
        <f t="shared" si="1"/>
        <v>0.98103804597614397</v>
      </c>
      <c r="I94" s="2">
        <v>0.98103804597614397</v>
      </c>
    </row>
    <row r="95" spans="1:9" x14ac:dyDescent="0.25">
      <c r="A95" t="s">
        <v>177</v>
      </c>
      <c r="B95" t="s">
        <v>175</v>
      </c>
      <c r="D95" t="s">
        <v>178</v>
      </c>
      <c r="E95" s="1">
        <v>220000000</v>
      </c>
      <c r="F95" s="1">
        <v>220000000</v>
      </c>
      <c r="G95" s="3">
        <f t="shared" si="1"/>
        <v>1</v>
      </c>
      <c r="I95" s="2">
        <v>1</v>
      </c>
    </row>
    <row r="96" spans="1:9" x14ac:dyDescent="0.25">
      <c r="A96" t="s">
        <v>179</v>
      </c>
    </row>
    <row r="97" spans="1:9" x14ac:dyDescent="0.25">
      <c r="A97" t="s">
        <v>180</v>
      </c>
      <c r="B97" t="s">
        <v>181</v>
      </c>
      <c r="D97" t="s">
        <v>182</v>
      </c>
      <c r="E97" s="1">
        <v>163524181</v>
      </c>
      <c r="F97" s="1">
        <v>134715000</v>
      </c>
      <c r="G97" s="3">
        <f t="shared" si="1"/>
        <v>0.82382311396502272</v>
      </c>
      <c r="I97" s="2">
        <v>0.82382311396502272</v>
      </c>
    </row>
    <row r="98" spans="1:9" x14ac:dyDescent="0.25">
      <c r="A98" t="s">
        <v>183</v>
      </c>
      <c r="B98" t="s">
        <v>184</v>
      </c>
      <c r="D98" t="s">
        <v>185</v>
      </c>
      <c r="E98" s="1">
        <v>3204786000</v>
      </c>
      <c r="F98" s="1">
        <v>3025348240</v>
      </c>
      <c r="G98" s="3">
        <f t="shared" si="1"/>
        <v>0.94400944087998384</v>
      </c>
      <c r="I98" s="2">
        <v>0.94400944087998384</v>
      </c>
    </row>
    <row r="99" spans="1:9" x14ac:dyDescent="0.25">
      <c r="A99" t="s">
        <v>186</v>
      </c>
    </row>
    <row r="100" spans="1:9" x14ac:dyDescent="0.25">
      <c r="A100" t="s">
        <v>187</v>
      </c>
      <c r="B100" t="s">
        <v>189</v>
      </c>
      <c r="C100">
        <v>0</v>
      </c>
      <c r="D100" t="s">
        <v>191</v>
      </c>
      <c r="E100" s="1">
        <v>25800000</v>
      </c>
      <c r="F100" s="1">
        <v>25800000</v>
      </c>
      <c r="G100" s="3">
        <f t="shared" si="1"/>
        <v>1</v>
      </c>
      <c r="I100" s="2">
        <v>1</v>
      </c>
    </row>
    <row r="101" spans="1:9" x14ac:dyDescent="0.25">
      <c r="A101" t="s">
        <v>188</v>
      </c>
      <c r="B101" t="s">
        <v>190</v>
      </c>
      <c r="C101">
        <v>0</v>
      </c>
      <c r="D101" t="s">
        <v>192</v>
      </c>
      <c r="E101" s="1">
        <v>21600000</v>
      </c>
      <c r="F101" s="1">
        <v>21600000</v>
      </c>
      <c r="G101" s="3">
        <f t="shared" si="1"/>
        <v>1</v>
      </c>
      <c r="I101" s="2">
        <v>1</v>
      </c>
    </row>
    <row r="102" spans="1:9" x14ac:dyDescent="0.25">
      <c r="A102" t="s">
        <v>216</v>
      </c>
    </row>
    <row r="103" spans="1:9" x14ac:dyDescent="0.25">
      <c r="A103" t="s">
        <v>193</v>
      </c>
      <c r="B103" t="s">
        <v>200</v>
      </c>
      <c r="C103">
        <v>1</v>
      </c>
      <c r="D103" t="s">
        <v>208</v>
      </c>
      <c r="E103" s="1">
        <v>111340078</v>
      </c>
      <c r="F103" s="1">
        <v>111340078</v>
      </c>
      <c r="G103" s="3">
        <f t="shared" si="1"/>
        <v>1</v>
      </c>
      <c r="I103" s="2">
        <v>1</v>
      </c>
    </row>
    <row r="104" spans="1:9" x14ac:dyDescent="0.25">
      <c r="A104" t="s">
        <v>194</v>
      </c>
      <c r="B104" t="s">
        <v>201</v>
      </c>
      <c r="D104" t="s">
        <v>209</v>
      </c>
      <c r="E104" s="1">
        <v>378383000</v>
      </c>
      <c r="F104" s="1">
        <v>378383000</v>
      </c>
      <c r="G104" s="3">
        <f t="shared" si="1"/>
        <v>1</v>
      </c>
      <c r="I104" s="2">
        <v>1</v>
      </c>
    </row>
    <row r="105" spans="1:9" x14ac:dyDescent="0.25">
      <c r="A105" t="s">
        <v>194</v>
      </c>
      <c r="B105" t="s">
        <v>202</v>
      </c>
      <c r="D105" t="s">
        <v>210</v>
      </c>
      <c r="E105" s="1">
        <v>324043783</v>
      </c>
      <c r="F105" s="1">
        <v>324043783</v>
      </c>
      <c r="G105" s="3">
        <f t="shared" si="1"/>
        <v>1</v>
      </c>
      <c r="I105" s="2">
        <v>1</v>
      </c>
    </row>
    <row r="106" spans="1:9" x14ac:dyDescent="0.25">
      <c r="A106" t="s">
        <v>195</v>
      </c>
      <c r="B106" t="s">
        <v>203</v>
      </c>
      <c r="C106">
        <v>1</v>
      </c>
      <c r="D106" t="s">
        <v>211</v>
      </c>
      <c r="E106" s="1">
        <v>1819916294</v>
      </c>
      <c r="F106" s="1">
        <v>1819047161</v>
      </c>
      <c r="G106" s="3">
        <f t="shared" si="1"/>
        <v>0.99952243243116978</v>
      </c>
      <c r="I106" s="2">
        <v>0.99952243243116978</v>
      </c>
    </row>
    <row r="107" spans="1:9" x14ac:dyDescent="0.25">
      <c r="A107" t="s">
        <v>196</v>
      </c>
      <c r="B107" t="s">
        <v>204</v>
      </c>
      <c r="D107" t="s">
        <v>212</v>
      </c>
      <c r="E107" s="1">
        <v>132084372</v>
      </c>
      <c r="F107" s="1">
        <v>132084372</v>
      </c>
      <c r="G107" s="3">
        <f t="shared" si="1"/>
        <v>1</v>
      </c>
      <c r="I107" s="2">
        <v>1</v>
      </c>
    </row>
    <row r="108" spans="1:9" x14ac:dyDescent="0.25">
      <c r="A108" t="s">
        <v>197</v>
      </c>
      <c r="B108" t="s">
        <v>205</v>
      </c>
      <c r="D108" t="s">
        <v>213</v>
      </c>
      <c r="E108" s="1">
        <v>116322500</v>
      </c>
      <c r="F108" s="1">
        <v>116322500</v>
      </c>
      <c r="G108" s="3">
        <f t="shared" si="1"/>
        <v>1</v>
      </c>
      <c r="I108" s="2">
        <v>1</v>
      </c>
    </row>
    <row r="109" spans="1:9" x14ac:dyDescent="0.25">
      <c r="A109" t="s">
        <v>198</v>
      </c>
      <c r="B109" t="s">
        <v>206</v>
      </c>
      <c r="D109" t="s">
        <v>214</v>
      </c>
      <c r="E109" s="1">
        <v>82610500</v>
      </c>
      <c r="F109" s="1">
        <v>82610500</v>
      </c>
      <c r="G109" s="3">
        <f t="shared" si="1"/>
        <v>1</v>
      </c>
      <c r="I109" s="2">
        <v>1</v>
      </c>
    </row>
    <row r="110" spans="1:9" x14ac:dyDescent="0.25">
      <c r="A110" t="s">
        <v>199</v>
      </c>
      <c r="B110" t="s">
        <v>207</v>
      </c>
      <c r="D110" t="s">
        <v>215</v>
      </c>
      <c r="E110" s="1">
        <v>80148769</v>
      </c>
      <c r="F110" s="1">
        <v>80148769</v>
      </c>
      <c r="G110" s="3">
        <f t="shared" si="1"/>
        <v>1</v>
      </c>
      <c r="I110" s="2">
        <v>1</v>
      </c>
    </row>
    <row r="111" spans="1:9" x14ac:dyDescent="0.25">
      <c r="A111" t="s">
        <v>217</v>
      </c>
    </row>
    <row r="112" spans="1:9" x14ac:dyDescent="0.25">
      <c r="A112" t="s">
        <v>218</v>
      </c>
      <c r="B112" t="s">
        <v>224</v>
      </c>
      <c r="D112" t="s">
        <v>228</v>
      </c>
      <c r="E112" s="1">
        <v>1833561919</v>
      </c>
      <c r="F112" s="1">
        <v>1833561919</v>
      </c>
      <c r="G112" s="3">
        <f t="shared" si="1"/>
        <v>1</v>
      </c>
      <c r="I112" s="2">
        <v>1</v>
      </c>
    </row>
    <row r="113" spans="1:9" x14ac:dyDescent="0.25">
      <c r="A113" t="s">
        <v>219</v>
      </c>
      <c r="B113" t="s">
        <v>224</v>
      </c>
      <c r="D113" t="s">
        <v>228</v>
      </c>
      <c r="E113" s="1">
        <v>1519941551</v>
      </c>
      <c r="F113" s="1">
        <v>1519941551</v>
      </c>
      <c r="G113" s="3">
        <f t="shared" si="1"/>
        <v>1</v>
      </c>
      <c r="I113" s="2">
        <v>1</v>
      </c>
    </row>
    <row r="114" spans="1:9" x14ac:dyDescent="0.25">
      <c r="A114" t="s">
        <v>220</v>
      </c>
      <c r="B114" t="s">
        <v>225</v>
      </c>
      <c r="D114" t="s">
        <v>229</v>
      </c>
      <c r="E114" s="1">
        <v>1602659187</v>
      </c>
      <c r="F114" s="1">
        <v>1602659187</v>
      </c>
      <c r="G114" s="3">
        <f t="shared" si="1"/>
        <v>1</v>
      </c>
      <c r="I114" s="2">
        <v>1</v>
      </c>
    </row>
    <row r="115" spans="1:9" x14ac:dyDescent="0.25">
      <c r="A115" t="s">
        <v>221</v>
      </c>
      <c r="B115" t="s">
        <v>226</v>
      </c>
      <c r="D115" t="s">
        <v>230</v>
      </c>
      <c r="E115" s="1">
        <v>2392795328</v>
      </c>
      <c r="F115" s="1">
        <v>2392795328</v>
      </c>
      <c r="G115" s="3">
        <f t="shared" si="1"/>
        <v>1</v>
      </c>
      <c r="I115" s="2">
        <v>1</v>
      </c>
    </row>
    <row r="116" spans="1:9" x14ac:dyDescent="0.25">
      <c r="A116" t="s">
        <v>222</v>
      </c>
    </row>
    <row r="117" spans="1:9" x14ac:dyDescent="0.25">
      <c r="A117" t="s">
        <v>223</v>
      </c>
      <c r="B117" t="s">
        <v>227</v>
      </c>
      <c r="D117" t="s">
        <v>231</v>
      </c>
      <c r="E117" s="1">
        <v>3276979852</v>
      </c>
      <c r="F117" s="1">
        <v>3276979852</v>
      </c>
      <c r="G117" s="3">
        <f t="shared" si="1"/>
        <v>1</v>
      </c>
      <c r="I117" s="2">
        <v>1</v>
      </c>
    </row>
    <row r="118" spans="1:9" x14ac:dyDescent="0.25">
      <c r="A118" t="s">
        <v>232</v>
      </c>
    </row>
    <row r="119" spans="1:9" x14ac:dyDescent="0.25">
      <c r="A119" t="s">
        <v>233</v>
      </c>
      <c r="B119" t="s">
        <v>241</v>
      </c>
      <c r="D119" t="s">
        <v>250</v>
      </c>
      <c r="E119" s="1">
        <v>709887228</v>
      </c>
      <c r="F119" s="1">
        <v>837233904</v>
      </c>
      <c r="G119" s="3">
        <f t="shared" si="1"/>
        <v>1.1793900086902254</v>
      </c>
      <c r="I119" s="2">
        <v>1.1793900086902254</v>
      </c>
    </row>
    <row r="120" spans="1:9" x14ac:dyDescent="0.25">
      <c r="A120" t="s">
        <v>234</v>
      </c>
      <c r="B120" t="s">
        <v>242</v>
      </c>
      <c r="D120" t="s">
        <v>251</v>
      </c>
      <c r="E120" s="1">
        <v>1244049601</v>
      </c>
      <c r="F120" s="1">
        <v>1244000000</v>
      </c>
      <c r="G120" s="3">
        <f t="shared" si="1"/>
        <v>0.99996012940323264</v>
      </c>
      <c r="I120" s="2">
        <v>0.99996012940323264</v>
      </c>
    </row>
    <row r="121" spans="1:9" x14ac:dyDescent="0.25">
      <c r="A121" t="s">
        <v>234</v>
      </c>
      <c r="B121" t="s">
        <v>242</v>
      </c>
      <c r="D121" t="s">
        <v>252</v>
      </c>
      <c r="E121" s="1">
        <v>1304071359</v>
      </c>
      <c r="F121" s="1">
        <v>1304071359</v>
      </c>
      <c r="G121" s="3">
        <f t="shared" si="1"/>
        <v>1</v>
      </c>
      <c r="I121" s="2">
        <v>1</v>
      </c>
    </row>
    <row r="122" spans="1:9" x14ac:dyDescent="0.25">
      <c r="A122" t="s">
        <v>235</v>
      </c>
      <c r="B122" t="s">
        <v>243</v>
      </c>
      <c r="C122">
        <v>100</v>
      </c>
      <c r="D122" t="s">
        <v>253</v>
      </c>
      <c r="E122" s="1">
        <v>406408337</v>
      </c>
      <c r="F122" s="1">
        <v>406408337</v>
      </c>
      <c r="G122" s="3">
        <f t="shared" si="1"/>
        <v>1</v>
      </c>
      <c r="I122" s="2">
        <v>1</v>
      </c>
    </row>
    <row r="123" spans="1:9" x14ac:dyDescent="0.25">
      <c r="A123" t="s">
        <v>236</v>
      </c>
      <c r="C123">
        <v>100</v>
      </c>
      <c r="E123" s="1">
        <v>6045956798</v>
      </c>
      <c r="F123" s="1">
        <v>6387116173</v>
      </c>
      <c r="G123" s="3">
        <f t="shared" si="1"/>
        <v>1.0564276898427152</v>
      </c>
      <c r="I123" s="2">
        <v>1.0564276898427152</v>
      </c>
    </row>
    <row r="124" spans="1:9" x14ac:dyDescent="0.25">
      <c r="A124" t="s">
        <v>237</v>
      </c>
      <c r="C124" t="s">
        <v>248</v>
      </c>
    </row>
    <row r="125" spans="1:9" x14ac:dyDescent="0.25">
      <c r="A125" t="s">
        <v>238</v>
      </c>
      <c r="B125" t="s">
        <v>244</v>
      </c>
      <c r="C125">
        <v>0</v>
      </c>
      <c r="D125" t="s">
        <v>254</v>
      </c>
      <c r="E125" s="1">
        <v>650061187</v>
      </c>
      <c r="F125" s="1">
        <v>649807565</v>
      </c>
      <c r="G125" s="3">
        <f t="shared" si="1"/>
        <v>0.99960984903410333</v>
      </c>
      <c r="I125" s="2">
        <v>0.99960984903410333</v>
      </c>
    </row>
    <row r="126" spans="1:9" x14ac:dyDescent="0.25">
      <c r="A126" t="s">
        <v>239</v>
      </c>
      <c r="C126">
        <v>78290</v>
      </c>
      <c r="E126" s="1">
        <v>5389038278</v>
      </c>
      <c r="F126" s="1">
        <v>5261380209</v>
      </c>
      <c r="G126" s="3">
        <f t="shared" si="1"/>
        <v>0.97631153047824015</v>
      </c>
      <c r="I126" s="2">
        <v>0.97631153047824015</v>
      </c>
    </row>
    <row r="127" spans="1:9" x14ac:dyDescent="0.25">
      <c r="A127" t="s">
        <v>235</v>
      </c>
      <c r="B127" t="s">
        <v>245</v>
      </c>
      <c r="C127">
        <v>78290</v>
      </c>
      <c r="D127" t="s">
        <v>255</v>
      </c>
      <c r="E127" s="1">
        <v>324041760</v>
      </c>
      <c r="F127" s="1">
        <v>324041760</v>
      </c>
      <c r="G127" s="3">
        <f t="shared" si="1"/>
        <v>1</v>
      </c>
      <c r="I127" s="2">
        <v>1</v>
      </c>
    </row>
    <row r="128" spans="1:9" x14ac:dyDescent="0.25">
      <c r="A128" t="s">
        <v>235</v>
      </c>
      <c r="B128" t="s">
        <v>246</v>
      </c>
      <c r="C128">
        <v>78290</v>
      </c>
      <c r="D128" t="s">
        <v>256</v>
      </c>
      <c r="E128" s="1">
        <v>24849900</v>
      </c>
      <c r="F128" s="4">
        <v>248499537</v>
      </c>
      <c r="G128" s="9">
        <f t="shared" si="1"/>
        <v>10.000021609744909</v>
      </c>
      <c r="I128" s="2">
        <v>10.000021609744909</v>
      </c>
    </row>
    <row r="129" spans="1:9" x14ac:dyDescent="0.25">
      <c r="A129" t="s">
        <v>240</v>
      </c>
      <c r="B129" t="s">
        <v>247</v>
      </c>
      <c r="C129" t="s">
        <v>249</v>
      </c>
      <c r="D129" t="s">
        <v>257</v>
      </c>
      <c r="E129" s="1">
        <v>200527481</v>
      </c>
      <c r="F129" s="1">
        <v>200527481</v>
      </c>
      <c r="G129" s="3">
        <f t="shared" si="1"/>
        <v>1</v>
      </c>
      <c r="I129" s="2">
        <v>1</v>
      </c>
    </row>
    <row r="130" spans="1:9" x14ac:dyDescent="0.25">
      <c r="A130" t="s">
        <v>258</v>
      </c>
      <c r="C130">
        <v>0.7</v>
      </c>
      <c r="E130" s="1">
        <v>30102014805</v>
      </c>
      <c r="F130" s="1">
        <v>27287244001</v>
      </c>
      <c r="G130" s="3">
        <f t="shared" si="1"/>
        <v>0.90649227893102824</v>
      </c>
      <c r="I130" s="2">
        <v>0.90649227893102824</v>
      </c>
    </row>
    <row r="131" spans="1:9" x14ac:dyDescent="0.25">
      <c r="B131" t="s">
        <v>259</v>
      </c>
      <c r="D131" t="s">
        <v>260</v>
      </c>
      <c r="E131" s="1">
        <v>29778564798</v>
      </c>
      <c r="F131" s="1">
        <v>26963793994</v>
      </c>
      <c r="G131" s="3">
        <f t="shared" si="1"/>
        <v>0.90547661302370597</v>
      </c>
      <c r="I131" s="2">
        <v>0.90547661302370597</v>
      </c>
    </row>
    <row r="132" spans="1:9" x14ac:dyDescent="0.25">
      <c r="B132" t="s">
        <v>261</v>
      </c>
      <c r="D132" t="s">
        <v>262</v>
      </c>
      <c r="E132" s="1">
        <v>323450007</v>
      </c>
      <c r="F132" s="1">
        <v>323450007</v>
      </c>
      <c r="G132" s="3">
        <f t="shared" si="1"/>
        <v>1</v>
      </c>
      <c r="I132" s="2">
        <v>1</v>
      </c>
    </row>
    <row r="133" spans="1:9" x14ac:dyDescent="0.25">
      <c r="A133" t="s">
        <v>263</v>
      </c>
      <c r="C133">
        <v>0</v>
      </c>
      <c r="E133" s="1">
        <v>2398301548</v>
      </c>
      <c r="F133" s="1">
        <v>2364432492</v>
      </c>
      <c r="G133" s="3">
        <f t="shared" ref="G133:G196" si="2">F133/E133</f>
        <v>0.98587789928741687</v>
      </c>
      <c r="I133" s="2">
        <v>0.98587789928741687</v>
      </c>
    </row>
    <row r="134" spans="1:9" x14ac:dyDescent="0.25">
      <c r="B134" t="s">
        <v>264</v>
      </c>
      <c r="D134" t="s">
        <v>265</v>
      </c>
      <c r="E134" s="1">
        <v>2338911408</v>
      </c>
      <c r="F134" s="1">
        <v>2305042352</v>
      </c>
      <c r="G134" s="3">
        <f t="shared" si="2"/>
        <v>0.98551930787794939</v>
      </c>
      <c r="I134" s="2">
        <v>0.98551930787794939</v>
      </c>
    </row>
    <row r="135" spans="1:9" x14ac:dyDescent="0.25">
      <c r="B135" t="s">
        <v>266</v>
      </c>
      <c r="D135" t="s">
        <v>267</v>
      </c>
      <c r="E135" s="1">
        <v>59390140</v>
      </c>
      <c r="F135" s="1">
        <v>59390140</v>
      </c>
      <c r="G135" s="3">
        <f t="shared" si="2"/>
        <v>1</v>
      </c>
      <c r="I135" s="2">
        <v>1</v>
      </c>
    </row>
    <row r="136" spans="1:9" x14ac:dyDescent="0.25">
      <c r="A136" t="s">
        <v>268</v>
      </c>
      <c r="C136">
        <v>1</v>
      </c>
      <c r="E136" s="1">
        <v>4349334911</v>
      </c>
      <c r="F136" s="1">
        <v>4218040487</v>
      </c>
      <c r="G136" s="3">
        <f t="shared" si="2"/>
        <v>0.96981275834428382</v>
      </c>
      <c r="I136" s="2">
        <v>0.96981275834428382</v>
      </c>
    </row>
    <row r="137" spans="1:9" x14ac:dyDescent="0.25">
      <c r="B137" t="s">
        <v>269</v>
      </c>
      <c r="D137" t="s">
        <v>270</v>
      </c>
      <c r="E137" s="1">
        <v>83200000</v>
      </c>
      <c r="F137" s="1">
        <v>83200000</v>
      </c>
      <c r="G137" s="3">
        <f t="shared" si="2"/>
        <v>1</v>
      </c>
      <c r="I137" s="2">
        <v>1</v>
      </c>
    </row>
    <row r="138" spans="1:9" x14ac:dyDescent="0.25">
      <c r="B138" t="s">
        <v>271</v>
      </c>
      <c r="D138" t="s">
        <v>272</v>
      </c>
      <c r="E138" s="1">
        <v>981646328</v>
      </c>
      <c r="F138" s="1">
        <v>981642449</v>
      </c>
      <c r="G138" s="3">
        <f t="shared" si="2"/>
        <v>0.99999604847500634</v>
      </c>
      <c r="I138" s="2">
        <v>0.99999604847500634</v>
      </c>
    </row>
    <row r="139" spans="1:9" x14ac:dyDescent="0.25">
      <c r="B139" t="s">
        <v>273</v>
      </c>
      <c r="D139" t="s">
        <v>274</v>
      </c>
      <c r="E139" s="1">
        <v>534037777</v>
      </c>
      <c r="F139" s="1">
        <v>509946799</v>
      </c>
      <c r="G139" s="3">
        <f t="shared" si="2"/>
        <v>0.95488900029632173</v>
      </c>
      <c r="I139" s="2">
        <v>0.95488900029632173</v>
      </c>
    </row>
    <row r="140" spans="1:9" x14ac:dyDescent="0.25">
      <c r="B140" t="s">
        <v>275</v>
      </c>
      <c r="D140" t="s">
        <v>276</v>
      </c>
      <c r="E140" s="1">
        <v>393444649</v>
      </c>
      <c r="F140" s="1">
        <v>390795988</v>
      </c>
      <c r="G140" s="3">
        <f t="shared" si="2"/>
        <v>0.99326802129160485</v>
      </c>
      <c r="I140" s="2">
        <v>0.99326802129160485</v>
      </c>
    </row>
    <row r="141" spans="1:9" x14ac:dyDescent="0.25">
      <c r="B141" t="s">
        <v>277</v>
      </c>
      <c r="D141" t="s">
        <v>278</v>
      </c>
      <c r="E141" s="1">
        <v>449371104</v>
      </c>
      <c r="F141" s="1">
        <v>449371104</v>
      </c>
      <c r="G141" s="3">
        <f t="shared" si="2"/>
        <v>1</v>
      </c>
      <c r="I141" s="2">
        <v>1</v>
      </c>
    </row>
    <row r="142" spans="1:9" x14ac:dyDescent="0.25">
      <c r="B142" t="s">
        <v>279</v>
      </c>
      <c r="D142" t="s">
        <v>280</v>
      </c>
      <c r="E142" s="1">
        <v>1479235053</v>
      </c>
      <c r="F142" s="1">
        <v>1374684147</v>
      </c>
      <c r="G142" s="3">
        <f t="shared" si="2"/>
        <v>0.92932096505693063</v>
      </c>
      <c r="I142" s="2">
        <v>0.92932096505693063</v>
      </c>
    </row>
    <row r="143" spans="1:9" x14ac:dyDescent="0.25">
      <c r="B143" t="s">
        <v>281</v>
      </c>
      <c r="D143" t="s">
        <v>373</v>
      </c>
      <c r="E143" s="1">
        <v>428400000</v>
      </c>
      <c r="F143" s="1">
        <v>428400000</v>
      </c>
      <c r="G143" s="3">
        <f t="shared" si="2"/>
        <v>1</v>
      </c>
      <c r="I143" s="2">
        <v>1</v>
      </c>
    </row>
    <row r="144" spans="1:9" x14ac:dyDescent="0.25">
      <c r="A144" t="s">
        <v>282</v>
      </c>
      <c r="C144">
        <v>0</v>
      </c>
      <c r="E144" s="1">
        <v>1373250681</v>
      </c>
      <c r="F144" s="1">
        <v>1369398947</v>
      </c>
      <c r="G144" s="3">
        <f t="shared" si="2"/>
        <v>0.99719517051526585</v>
      </c>
      <c r="I144" s="2">
        <v>0.99719517051526585</v>
      </c>
    </row>
    <row r="145" spans="1:9" x14ac:dyDescent="0.25">
      <c r="B145" t="s">
        <v>283</v>
      </c>
      <c r="D145" t="s">
        <v>284</v>
      </c>
      <c r="E145" s="1">
        <v>33474871</v>
      </c>
      <c r="F145" s="1">
        <v>33474871</v>
      </c>
      <c r="G145" s="3">
        <f t="shared" si="2"/>
        <v>1</v>
      </c>
      <c r="I145" s="2">
        <v>1</v>
      </c>
    </row>
    <row r="146" spans="1:9" x14ac:dyDescent="0.25">
      <c r="B146" t="s">
        <v>285</v>
      </c>
      <c r="D146" t="s">
        <v>286</v>
      </c>
      <c r="E146" s="1">
        <v>1333600841</v>
      </c>
      <c r="F146" s="1">
        <v>1332494222</v>
      </c>
      <c r="G146" s="3">
        <f t="shared" si="2"/>
        <v>0.99917020223294839</v>
      </c>
      <c r="I146" s="2">
        <v>0.99917020223294839</v>
      </c>
    </row>
    <row r="147" spans="1:9" x14ac:dyDescent="0.25">
      <c r="B147" t="s">
        <v>287</v>
      </c>
      <c r="D147" t="s">
        <v>288</v>
      </c>
      <c r="E147" s="1">
        <v>6174969</v>
      </c>
      <c r="F147" s="1">
        <v>3429854</v>
      </c>
      <c r="G147" s="3">
        <f t="shared" si="2"/>
        <v>0.55544473178731746</v>
      </c>
      <c r="I147" s="2">
        <v>0.55544473178731746</v>
      </c>
    </row>
    <row r="148" spans="1:9" x14ac:dyDescent="0.25">
      <c r="A148" t="s">
        <v>289</v>
      </c>
      <c r="C148">
        <v>1188000</v>
      </c>
      <c r="E148" s="1">
        <v>6378707461</v>
      </c>
      <c r="F148" s="1">
        <v>5797589999</v>
      </c>
      <c r="G148" s="3">
        <f t="shared" si="2"/>
        <v>0.90889730160020576</v>
      </c>
      <c r="I148" s="2">
        <v>0.90889730160020576</v>
      </c>
    </row>
    <row r="149" spans="1:9" x14ac:dyDescent="0.25">
      <c r="B149" t="s">
        <v>290</v>
      </c>
      <c r="D149" t="s">
        <v>291</v>
      </c>
      <c r="E149" s="1">
        <v>2036260410</v>
      </c>
      <c r="F149" s="1">
        <v>2003090814</v>
      </c>
      <c r="G149" s="3">
        <f t="shared" si="2"/>
        <v>0.98371053336935421</v>
      </c>
      <c r="I149" s="2">
        <v>0.98371053336935421</v>
      </c>
    </row>
    <row r="150" spans="1:9" x14ac:dyDescent="0.25">
      <c r="B150" t="s">
        <v>292</v>
      </c>
      <c r="D150" t="s">
        <v>293</v>
      </c>
      <c r="E150" s="1">
        <v>1410854626</v>
      </c>
      <c r="F150" s="1">
        <v>928661962</v>
      </c>
      <c r="G150" s="3">
        <f t="shared" si="2"/>
        <v>0.65822654218663634</v>
      </c>
      <c r="I150" s="2">
        <v>0.65822654218663634</v>
      </c>
    </row>
    <row r="151" spans="1:9" x14ac:dyDescent="0.25">
      <c r="B151" t="s">
        <v>294</v>
      </c>
      <c r="D151" t="s">
        <v>295</v>
      </c>
      <c r="E151" s="1">
        <v>1363571307</v>
      </c>
      <c r="F151" s="1">
        <v>1353511267</v>
      </c>
      <c r="G151" s="3">
        <f t="shared" si="2"/>
        <v>0.99262228535584751</v>
      </c>
      <c r="I151" s="2">
        <v>0.99262228535584751</v>
      </c>
    </row>
    <row r="152" spans="1:9" x14ac:dyDescent="0.25">
      <c r="B152" t="s">
        <v>296</v>
      </c>
      <c r="D152" t="s">
        <v>297</v>
      </c>
      <c r="E152" s="1">
        <v>336657620</v>
      </c>
      <c r="F152" s="1">
        <v>348417683</v>
      </c>
      <c r="G152" s="3">
        <f t="shared" si="2"/>
        <v>1.0349318188609544</v>
      </c>
      <c r="I152" s="2">
        <v>1.0349318188609544</v>
      </c>
    </row>
    <row r="153" spans="1:9" x14ac:dyDescent="0.25">
      <c r="B153" t="s">
        <v>298</v>
      </c>
      <c r="D153" t="s">
        <v>299</v>
      </c>
      <c r="E153" s="1">
        <v>523635014</v>
      </c>
      <c r="F153" s="1">
        <v>473045106</v>
      </c>
      <c r="G153" s="3">
        <f t="shared" si="2"/>
        <v>0.90338707945912877</v>
      </c>
      <c r="I153" s="2">
        <v>0.90338707945912877</v>
      </c>
    </row>
    <row r="154" spans="1:9" x14ac:dyDescent="0.25">
      <c r="B154" t="s">
        <v>300</v>
      </c>
      <c r="D154" t="s">
        <v>301</v>
      </c>
      <c r="E154" s="1">
        <v>588222481</v>
      </c>
      <c r="F154" s="1">
        <v>573922759</v>
      </c>
      <c r="G154" s="3">
        <f t="shared" si="2"/>
        <v>0.97568994307104695</v>
      </c>
      <c r="I154" s="2">
        <v>0.97568994307104695</v>
      </c>
    </row>
    <row r="155" spans="1:9" x14ac:dyDescent="0.25">
      <c r="B155" t="s">
        <v>302</v>
      </c>
      <c r="D155" t="s">
        <v>303</v>
      </c>
      <c r="E155" s="1">
        <v>119506003</v>
      </c>
      <c r="F155" s="1">
        <v>116940408</v>
      </c>
      <c r="G155" s="3">
        <f t="shared" si="2"/>
        <v>0.97853166422108517</v>
      </c>
      <c r="I155" s="2">
        <v>0.97853166422108517</v>
      </c>
    </row>
    <row r="156" spans="1:9" x14ac:dyDescent="0.25">
      <c r="A156" t="s">
        <v>304</v>
      </c>
      <c r="C156">
        <v>73</v>
      </c>
      <c r="E156" s="1">
        <v>3644183625</v>
      </c>
      <c r="F156" s="1">
        <v>3166066692</v>
      </c>
      <c r="G156" s="3">
        <f t="shared" si="2"/>
        <v>0.86879998863943086</v>
      </c>
      <c r="I156" s="2">
        <v>0.86879998863943086</v>
      </c>
    </row>
    <row r="157" spans="1:9" x14ac:dyDescent="0.25">
      <c r="B157" t="s">
        <v>305</v>
      </c>
      <c r="D157" t="s">
        <v>306</v>
      </c>
      <c r="E157" s="1">
        <v>900577734</v>
      </c>
      <c r="F157" s="1">
        <v>837070674</v>
      </c>
      <c r="G157" s="3">
        <f t="shared" si="2"/>
        <v>0.9294818674697547</v>
      </c>
      <c r="I157" s="2">
        <v>0.9294818674697547</v>
      </c>
    </row>
    <row r="158" spans="1:9" x14ac:dyDescent="0.25">
      <c r="B158" t="s">
        <v>307</v>
      </c>
      <c r="D158" t="s">
        <v>308</v>
      </c>
      <c r="E158" s="1">
        <v>207689519</v>
      </c>
      <c r="F158" s="1">
        <v>142933188</v>
      </c>
      <c r="G158" s="3">
        <f t="shared" si="2"/>
        <v>0.68820607167952463</v>
      </c>
      <c r="I158" s="2">
        <v>0.68820607167952463</v>
      </c>
    </row>
    <row r="159" spans="1:9" x14ac:dyDescent="0.25">
      <c r="B159" t="s">
        <v>309</v>
      </c>
      <c r="D159" t="s">
        <v>310</v>
      </c>
      <c r="E159" s="1">
        <v>717535858</v>
      </c>
      <c r="F159" s="1">
        <v>524615564</v>
      </c>
      <c r="G159" s="3">
        <f t="shared" si="2"/>
        <v>0.7311349783441764</v>
      </c>
      <c r="I159" s="2">
        <v>0.7311349783441764</v>
      </c>
    </row>
    <row r="160" spans="1:9" x14ac:dyDescent="0.25">
      <c r="B160" t="s">
        <v>311</v>
      </c>
      <c r="D160" t="s">
        <v>312</v>
      </c>
      <c r="E160" s="1">
        <v>880284838</v>
      </c>
      <c r="F160" s="1">
        <v>846400456</v>
      </c>
      <c r="G160" s="3">
        <f t="shared" si="2"/>
        <v>0.96150747969602079</v>
      </c>
      <c r="I160" s="2">
        <v>0.96150747969602079</v>
      </c>
    </row>
    <row r="161" spans="1:9" x14ac:dyDescent="0.25">
      <c r="B161" t="s">
        <v>313</v>
      </c>
      <c r="D161" t="s">
        <v>314</v>
      </c>
      <c r="E161" s="1">
        <v>346780823</v>
      </c>
      <c r="F161" s="1">
        <v>336133743</v>
      </c>
      <c r="G161" s="3">
        <f t="shared" si="2"/>
        <v>0.96929737951512962</v>
      </c>
      <c r="I161" s="2">
        <v>0.96929737951512962</v>
      </c>
    </row>
    <row r="162" spans="1:9" x14ac:dyDescent="0.25">
      <c r="B162" t="s">
        <v>315</v>
      </c>
      <c r="D162" t="s">
        <v>316</v>
      </c>
      <c r="E162" s="1">
        <v>231944969</v>
      </c>
      <c r="F162" s="1">
        <v>150858262</v>
      </c>
      <c r="G162" s="3">
        <f t="shared" si="2"/>
        <v>0.65040540715500494</v>
      </c>
      <c r="I162" s="2">
        <v>0.65040540715500494</v>
      </c>
    </row>
    <row r="163" spans="1:9" x14ac:dyDescent="0.25">
      <c r="B163" t="s">
        <v>317</v>
      </c>
      <c r="D163" t="s">
        <v>318</v>
      </c>
      <c r="E163" s="1">
        <v>332195512</v>
      </c>
      <c r="F163" s="1">
        <v>307108879</v>
      </c>
      <c r="G163" s="3">
        <f t="shared" si="2"/>
        <v>0.92448232413206111</v>
      </c>
      <c r="I163" s="2">
        <v>0.92448232413206111</v>
      </c>
    </row>
    <row r="164" spans="1:9" x14ac:dyDescent="0.25">
      <c r="B164" t="s">
        <v>319</v>
      </c>
      <c r="D164" t="s">
        <v>320</v>
      </c>
      <c r="E164" s="1">
        <v>27174372</v>
      </c>
      <c r="F164" s="1">
        <v>20945926</v>
      </c>
      <c r="G164" s="3">
        <f t="shared" si="2"/>
        <v>0.77079705834600332</v>
      </c>
      <c r="I164" s="2">
        <v>0.77079705834600332</v>
      </c>
    </row>
    <row r="165" spans="1:9" x14ac:dyDescent="0.25">
      <c r="A165" t="s">
        <v>321</v>
      </c>
      <c r="C165">
        <v>0</v>
      </c>
      <c r="E165" s="1">
        <v>7386880181</v>
      </c>
      <c r="F165" s="1">
        <v>5497000592</v>
      </c>
      <c r="G165" s="3">
        <f t="shared" si="2"/>
        <v>0.74415727036415025</v>
      </c>
      <c r="I165" s="2">
        <v>0.74415727036415025</v>
      </c>
    </row>
    <row r="166" spans="1:9" x14ac:dyDescent="0.25">
      <c r="B166" t="s">
        <v>322</v>
      </c>
      <c r="D166" t="s">
        <v>323</v>
      </c>
      <c r="E166" s="1">
        <v>741247099</v>
      </c>
      <c r="F166" s="1">
        <v>721311682</v>
      </c>
      <c r="G166" s="3">
        <f t="shared" si="2"/>
        <v>0.97310557164150202</v>
      </c>
      <c r="I166" s="2">
        <v>0.97310557164150202</v>
      </c>
    </row>
    <row r="167" spans="1:9" x14ac:dyDescent="0.25">
      <c r="B167" t="s">
        <v>324</v>
      </c>
      <c r="D167" t="s">
        <v>325</v>
      </c>
      <c r="E167" s="1">
        <v>504011606</v>
      </c>
      <c r="F167" s="1">
        <v>504011601</v>
      </c>
      <c r="G167" s="3">
        <f t="shared" si="2"/>
        <v>0.9999999900795935</v>
      </c>
      <c r="I167" s="2">
        <v>0.9999999900795935</v>
      </c>
    </row>
    <row r="168" spans="1:9" x14ac:dyDescent="0.25">
      <c r="B168" t="s">
        <v>326</v>
      </c>
      <c r="D168" t="s">
        <v>327</v>
      </c>
      <c r="E168" s="1">
        <v>5244478866</v>
      </c>
      <c r="F168" s="1">
        <v>3374534699</v>
      </c>
      <c r="G168" s="3">
        <f t="shared" si="2"/>
        <v>0.64344518973603582</v>
      </c>
      <c r="I168" s="2">
        <v>0.64344518973603582</v>
      </c>
    </row>
    <row r="169" spans="1:9" x14ac:dyDescent="0.25">
      <c r="B169" t="s">
        <v>328</v>
      </c>
      <c r="D169" t="s">
        <v>329</v>
      </c>
      <c r="E169" s="1">
        <v>364088592</v>
      </c>
      <c r="F169" s="1">
        <v>364088592</v>
      </c>
      <c r="G169" s="3">
        <f t="shared" si="2"/>
        <v>1</v>
      </c>
      <c r="I169" s="2">
        <v>1</v>
      </c>
    </row>
    <row r="170" spans="1:9" x14ac:dyDescent="0.25">
      <c r="B170" t="s">
        <v>330</v>
      </c>
      <c r="D170" t="s">
        <v>331</v>
      </c>
      <c r="E170" s="1">
        <v>533054018</v>
      </c>
      <c r="F170" s="1">
        <v>533054018</v>
      </c>
      <c r="G170" s="3">
        <f t="shared" si="2"/>
        <v>1</v>
      </c>
      <c r="I170" s="2">
        <v>1</v>
      </c>
    </row>
    <row r="171" spans="1:9" x14ac:dyDescent="0.25">
      <c r="A171" t="s">
        <v>332</v>
      </c>
      <c r="C171">
        <v>10000</v>
      </c>
      <c r="E171" s="1">
        <v>2598925628</v>
      </c>
      <c r="F171" s="1">
        <v>2596429575</v>
      </c>
      <c r="G171" s="3">
        <f t="shared" si="2"/>
        <v>0.9990395827517693</v>
      </c>
      <c r="I171" s="2">
        <v>0.9990395827517693</v>
      </c>
    </row>
    <row r="172" spans="1:9" x14ac:dyDescent="0.25">
      <c r="B172" t="s">
        <v>333</v>
      </c>
      <c r="D172" t="s">
        <v>334</v>
      </c>
      <c r="E172" s="1">
        <v>2598925628</v>
      </c>
      <c r="F172" s="1">
        <v>2596429575</v>
      </c>
      <c r="G172" s="3">
        <f t="shared" si="2"/>
        <v>0.9990395827517693</v>
      </c>
      <c r="I172" s="2">
        <v>0.9990395827517693</v>
      </c>
    </row>
    <row r="173" spans="1:9" x14ac:dyDescent="0.25">
      <c r="A173" t="s">
        <v>335</v>
      </c>
      <c r="C173">
        <v>0</v>
      </c>
      <c r="E173" s="1">
        <v>607037030</v>
      </c>
      <c r="F173" s="1">
        <v>591082165</v>
      </c>
      <c r="G173" s="3">
        <f t="shared" si="2"/>
        <v>0.97371681757206807</v>
      </c>
      <c r="I173" s="2">
        <v>0.97371681757206807</v>
      </c>
    </row>
    <row r="174" spans="1:9" x14ac:dyDescent="0.25">
      <c r="B174" t="s">
        <v>336</v>
      </c>
      <c r="D174" t="s">
        <v>337</v>
      </c>
      <c r="E174" s="1">
        <v>110127030</v>
      </c>
      <c r="F174" s="1">
        <v>106872743</v>
      </c>
      <c r="G174" s="3">
        <f t="shared" si="2"/>
        <v>0.97044969795335445</v>
      </c>
      <c r="I174" s="2">
        <v>0.97044969795335445</v>
      </c>
    </row>
    <row r="175" spans="1:9" x14ac:dyDescent="0.25">
      <c r="B175" t="s">
        <v>338</v>
      </c>
      <c r="D175" t="s">
        <v>339</v>
      </c>
      <c r="E175" s="1">
        <v>366230000</v>
      </c>
      <c r="F175" s="1">
        <v>362238121</v>
      </c>
      <c r="G175" s="3">
        <f t="shared" si="2"/>
        <v>0.98910007645468689</v>
      </c>
      <c r="I175" s="2">
        <v>0.98910007645468689</v>
      </c>
    </row>
    <row r="176" spans="1:9" x14ac:dyDescent="0.25">
      <c r="B176" t="s">
        <v>340</v>
      </c>
      <c r="D176" t="s">
        <v>341</v>
      </c>
      <c r="E176" s="1">
        <v>66480000</v>
      </c>
      <c r="F176" s="1">
        <v>62427544</v>
      </c>
      <c r="G176" s="3">
        <f t="shared" si="2"/>
        <v>0.93904247894103487</v>
      </c>
      <c r="I176" s="2">
        <v>0.93904247894103487</v>
      </c>
    </row>
    <row r="177" spans="1:9" x14ac:dyDescent="0.25">
      <c r="B177" t="s">
        <v>342</v>
      </c>
      <c r="D177" t="s">
        <v>343</v>
      </c>
      <c r="E177" s="1">
        <v>64200000</v>
      </c>
      <c r="F177" s="1">
        <v>59543757</v>
      </c>
      <c r="G177" s="3">
        <f t="shared" si="2"/>
        <v>0.92747285046728967</v>
      </c>
      <c r="I177" s="2">
        <v>0.92747285046728967</v>
      </c>
    </row>
    <row r="178" spans="1:9" x14ac:dyDescent="0.25">
      <c r="A178" t="s">
        <v>344</v>
      </c>
      <c r="C178">
        <v>25119</v>
      </c>
      <c r="E178" s="1">
        <v>2078743474</v>
      </c>
      <c r="F178" s="1">
        <v>1995801840</v>
      </c>
      <c r="G178" s="3">
        <f t="shared" si="2"/>
        <v>0.96010011093846015</v>
      </c>
      <c r="I178" s="2">
        <v>0.96010011093846015</v>
      </c>
    </row>
    <row r="179" spans="1:9" x14ac:dyDescent="0.25">
      <c r="B179" t="s">
        <v>345</v>
      </c>
      <c r="D179" t="s">
        <v>346</v>
      </c>
      <c r="E179" s="1">
        <v>99275253</v>
      </c>
      <c r="F179" s="1">
        <v>99153777</v>
      </c>
      <c r="G179" s="3">
        <f t="shared" si="2"/>
        <v>0.99877637179126599</v>
      </c>
      <c r="I179" s="2">
        <v>0.99877637179126599</v>
      </c>
    </row>
    <row r="180" spans="1:9" x14ac:dyDescent="0.25">
      <c r="B180" t="s">
        <v>347</v>
      </c>
      <c r="D180" t="s">
        <v>348</v>
      </c>
      <c r="E180" s="1">
        <v>180675282</v>
      </c>
      <c r="F180" s="1">
        <v>178506080</v>
      </c>
      <c r="G180" s="3">
        <f t="shared" si="2"/>
        <v>0.98799391938959313</v>
      </c>
      <c r="I180" s="2">
        <v>0.98799391938959313</v>
      </c>
    </row>
    <row r="181" spans="1:9" x14ac:dyDescent="0.25">
      <c r="B181" t="s">
        <v>349</v>
      </c>
      <c r="D181" t="s">
        <v>350</v>
      </c>
      <c r="E181" s="1">
        <v>47728889</v>
      </c>
      <c r="F181" s="1">
        <v>47728889</v>
      </c>
      <c r="G181" s="3">
        <f t="shared" si="2"/>
        <v>1</v>
      </c>
      <c r="I181" s="2">
        <v>1</v>
      </c>
    </row>
    <row r="182" spans="1:9" x14ac:dyDescent="0.25">
      <c r="B182" t="s">
        <v>351</v>
      </c>
      <c r="D182" t="s">
        <v>352</v>
      </c>
      <c r="E182" s="1">
        <v>238769749</v>
      </c>
      <c r="F182" s="1">
        <v>183865987</v>
      </c>
      <c r="G182" s="3">
        <f t="shared" si="2"/>
        <v>0.77005561956678192</v>
      </c>
      <c r="I182" s="2">
        <v>0.77005561956678192</v>
      </c>
    </row>
    <row r="183" spans="1:9" x14ac:dyDescent="0.25">
      <c r="B183" t="s">
        <v>353</v>
      </c>
      <c r="D183" t="s">
        <v>354</v>
      </c>
      <c r="E183" s="1">
        <v>168047624</v>
      </c>
      <c r="F183" s="1">
        <v>168047620</v>
      </c>
      <c r="G183" s="3">
        <f t="shared" si="2"/>
        <v>0.99999997619722369</v>
      </c>
      <c r="I183" s="2">
        <v>0.99999997619722369</v>
      </c>
    </row>
    <row r="184" spans="1:9" x14ac:dyDescent="0.25">
      <c r="B184" t="s">
        <v>355</v>
      </c>
      <c r="D184" t="s">
        <v>356</v>
      </c>
      <c r="E184" s="1">
        <v>313377504</v>
      </c>
      <c r="F184" s="1">
        <v>313377504</v>
      </c>
      <c r="G184" s="3">
        <f t="shared" si="2"/>
        <v>1</v>
      </c>
      <c r="I184" s="2">
        <v>1</v>
      </c>
    </row>
    <row r="185" spans="1:9" x14ac:dyDescent="0.25">
      <c r="B185" t="s">
        <v>357</v>
      </c>
      <c r="D185" t="s">
        <v>358</v>
      </c>
      <c r="E185" s="1">
        <v>58752252</v>
      </c>
      <c r="F185" s="1">
        <v>58752252</v>
      </c>
      <c r="G185" s="3">
        <f t="shared" si="2"/>
        <v>1</v>
      </c>
      <c r="I185" s="2">
        <v>1</v>
      </c>
    </row>
    <row r="186" spans="1:9" x14ac:dyDescent="0.25">
      <c r="B186" t="s">
        <v>359</v>
      </c>
      <c r="D186" t="s">
        <v>360</v>
      </c>
      <c r="E186" s="1">
        <v>29637228</v>
      </c>
      <c r="F186" s="1">
        <v>29637228</v>
      </c>
      <c r="G186" s="3">
        <f t="shared" si="2"/>
        <v>1</v>
      </c>
      <c r="I186" s="2">
        <v>1</v>
      </c>
    </row>
    <row r="187" spans="1:9" x14ac:dyDescent="0.25">
      <c r="B187" t="s">
        <v>361</v>
      </c>
      <c r="D187" t="s">
        <v>362</v>
      </c>
      <c r="E187" s="1">
        <v>49891634</v>
      </c>
      <c r="F187" s="1">
        <v>49891634</v>
      </c>
      <c r="G187" s="3">
        <f t="shared" si="2"/>
        <v>1</v>
      </c>
      <c r="I187" s="2">
        <v>1</v>
      </c>
    </row>
    <row r="188" spans="1:9" x14ac:dyDescent="0.25">
      <c r="B188" t="s">
        <v>363</v>
      </c>
      <c r="D188" t="s">
        <v>364</v>
      </c>
      <c r="E188" s="1">
        <v>213338152</v>
      </c>
      <c r="F188" s="1">
        <v>213338152</v>
      </c>
      <c r="G188" s="3">
        <f t="shared" si="2"/>
        <v>1</v>
      </c>
      <c r="I188" s="2">
        <v>1</v>
      </c>
    </row>
    <row r="189" spans="1:9" x14ac:dyDescent="0.25">
      <c r="B189" t="s">
        <v>365</v>
      </c>
      <c r="D189" t="s">
        <v>366</v>
      </c>
      <c r="E189" s="1">
        <v>38117217</v>
      </c>
      <c r="F189" s="1">
        <v>38117217</v>
      </c>
      <c r="G189" s="3">
        <f t="shared" si="2"/>
        <v>1</v>
      </c>
      <c r="I189" s="2">
        <v>1</v>
      </c>
    </row>
    <row r="190" spans="1:9" x14ac:dyDescent="0.25">
      <c r="B190" t="s">
        <v>367</v>
      </c>
      <c r="D190" t="s">
        <v>368</v>
      </c>
      <c r="E190" s="1">
        <v>46567990</v>
      </c>
      <c r="F190" s="1">
        <v>46567990</v>
      </c>
      <c r="G190" s="3">
        <f t="shared" si="2"/>
        <v>1</v>
      </c>
      <c r="I190" s="2">
        <v>1</v>
      </c>
    </row>
    <row r="191" spans="1:9" x14ac:dyDescent="0.25">
      <c r="B191" t="s">
        <v>369</v>
      </c>
      <c r="D191" t="s">
        <v>370</v>
      </c>
      <c r="E191" s="1">
        <v>281928361</v>
      </c>
      <c r="F191" s="1">
        <v>263042031</v>
      </c>
      <c r="G191" s="3">
        <f t="shared" si="2"/>
        <v>0.93301018055434304</v>
      </c>
      <c r="I191" s="2">
        <v>0.93301018055434304</v>
      </c>
    </row>
    <row r="192" spans="1:9" x14ac:dyDescent="0.25">
      <c r="B192" t="s">
        <v>371</v>
      </c>
      <c r="D192" t="s">
        <v>372</v>
      </c>
      <c r="E192" s="1">
        <v>312636339</v>
      </c>
      <c r="F192" s="1">
        <v>305775479</v>
      </c>
      <c r="G192" s="3">
        <f t="shared" si="2"/>
        <v>0.97805482234744312</v>
      </c>
      <c r="I192" s="2">
        <v>0.97805482234744312</v>
      </c>
    </row>
    <row r="193" spans="1:9" x14ac:dyDescent="0.25">
      <c r="A193" t="s">
        <v>35</v>
      </c>
    </row>
    <row r="194" spans="1:9" x14ac:dyDescent="0.25">
      <c r="A194" t="s">
        <v>374</v>
      </c>
      <c r="B194" t="s">
        <v>375</v>
      </c>
      <c r="C194">
        <v>20</v>
      </c>
      <c r="D194" t="s">
        <v>376</v>
      </c>
      <c r="E194" s="1">
        <v>168029920</v>
      </c>
      <c r="F194" s="1">
        <v>166225552</v>
      </c>
      <c r="G194" s="3">
        <f t="shared" si="2"/>
        <v>0.98926162673885698</v>
      </c>
      <c r="I194" s="2">
        <v>0.98926162673885698</v>
      </c>
    </row>
    <row r="195" spans="1:9" x14ac:dyDescent="0.25">
      <c r="A195" t="s">
        <v>377</v>
      </c>
      <c r="B195" t="s">
        <v>378</v>
      </c>
      <c r="C195">
        <v>0</v>
      </c>
      <c r="D195" t="s">
        <v>379</v>
      </c>
      <c r="E195" s="1">
        <v>150000000</v>
      </c>
      <c r="F195" s="1">
        <v>1E-3</v>
      </c>
      <c r="G195" s="3">
        <f t="shared" si="2"/>
        <v>6.6666666666666671E-12</v>
      </c>
      <c r="I195" s="2">
        <v>6.6666666666666671E-12</v>
      </c>
    </row>
    <row r="196" spans="1:9" x14ac:dyDescent="0.25">
      <c r="A196" t="s">
        <v>380</v>
      </c>
      <c r="B196" t="s">
        <v>381</v>
      </c>
      <c r="C196">
        <v>0</v>
      </c>
      <c r="D196" t="s">
        <v>382</v>
      </c>
      <c r="E196" s="1">
        <v>100000000</v>
      </c>
      <c r="F196" s="1">
        <v>1E-3</v>
      </c>
      <c r="G196" s="3">
        <f t="shared" si="2"/>
        <v>1.0000000000000001E-11</v>
      </c>
      <c r="I196" s="2">
        <v>1.0000000000000001E-11</v>
      </c>
    </row>
    <row r="197" spans="1:9" x14ac:dyDescent="0.25">
      <c r="A197" t="s">
        <v>383</v>
      </c>
      <c r="B197" t="s">
        <v>384</v>
      </c>
      <c r="C197">
        <v>0</v>
      </c>
      <c r="D197" t="s">
        <v>385</v>
      </c>
      <c r="E197" s="1">
        <v>3140474178</v>
      </c>
      <c r="F197" s="1">
        <v>2660977364</v>
      </c>
      <c r="G197" s="3">
        <f t="shared" ref="G197:G260" si="3">F197/E197</f>
        <v>0.84731706525115713</v>
      </c>
      <c r="I197" s="2">
        <v>0.84731706525115713</v>
      </c>
    </row>
    <row r="198" spans="1:9" x14ac:dyDescent="0.25">
      <c r="A198" t="s">
        <v>386</v>
      </c>
      <c r="B198" t="s">
        <v>387</v>
      </c>
      <c r="C198">
        <v>5</v>
      </c>
      <c r="D198" t="s">
        <v>388</v>
      </c>
      <c r="E198" s="1">
        <v>227180000</v>
      </c>
      <c r="F198" s="1">
        <v>211014784</v>
      </c>
      <c r="G198" s="3">
        <f t="shared" si="3"/>
        <v>0.92884401795932736</v>
      </c>
      <c r="I198" s="2">
        <v>0.92884401795932736</v>
      </c>
    </row>
    <row r="199" spans="1:9" x14ac:dyDescent="0.25">
      <c r="A199" t="s">
        <v>389</v>
      </c>
      <c r="B199" t="s">
        <v>390</v>
      </c>
      <c r="C199">
        <v>0</v>
      </c>
      <c r="D199" t="s">
        <v>391</v>
      </c>
      <c r="E199" s="1">
        <v>899608000</v>
      </c>
      <c r="F199" s="1">
        <v>806848833</v>
      </c>
      <c r="G199" s="3">
        <f t="shared" si="3"/>
        <v>0.89688934847177881</v>
      </c>
      <c r="I199" s="2">
        <v>0.89688934847177881</v>
      </c>
    </row>
    <row r="200" spans="1:9" x14ac:dyDescent="0.25">
      <c r="A200" t="s">
        <v>392</v>
      </c>
      <c r="B200" t="s">
        <v>393</v>
      </c>
      <c r="C200">
        <v>405530</v>
      </c>
      <c r="D200" t="s">
        <v>394</v>
      </c>
      <c r="E200" s="1">
        <v>160243200</v>
      </c>
      <c r="F200" s="1">
        <v>154500000</v>
      </c>
      <c r="G200" s="3">
        <f t="shared" si="3"/>
        <v>0.96415947759405707</v>
      </c>
      <c r="I200" s="2">
        <v>0.96415947759405707</v>
      </c>
    </row>
    <row r="201" spans="1:9" x14ac:dyDescent="0.25">
      <c r="A201" t="s">
        <v>395</v>
      </c>
      <c r="B201" t="s">
        <v>396</v>
      </c>
      <c r="C201">
        <v>0</v>
      </c>
      <c r="D201" t="s">
        <v>397</v>
      </c>
      <c r="E201" s="1">
        <v>2450386821</v>
      </c>
      <c r="F201" s="1">
        <v>365985118</v>
      </c>
      <c r="G201" s="3">
        <f t="shared" si="3"/>
        <v>0.14935809924518037</v>
      </c>
      <c r="I201" s="2">
        <v>0.14935809924518037</v>
      </c>
    </row>
    <row r="202" spans="1:9" x14ac:dyDescent="0.25">
      <c r="A202" t="s">
        <v>398</v>
      </c>
      <c r="B202" t="s">
        <v>399</v>
      </c>
      <c r="C202">
        <v>10</v>
      </c>
      <c r="D202" t="s">
        <v>400</v>
      </c>
      <c r="E202" s="1">
        <v>1655635993</v>
      </c>
      <c r="F202" s="1">
        <v>354330437</v>
      </c>
      <c r="G202" s="3">
        <f t="shared" si="3"/>
        <v>0.21401469797594572</v>
      </c>
      <c r="I202" s="2">
        <v>0.21401469797594572</v>
      </c>
    </row>
    <row r="203" spans="1:9" x14ac:dyDescent="0.25">
      <c r="A203" t="s">
        <v>401</v>
      </c>
      <c r="B203" t="s">
        <v>402</v>
      </c>
      <c r="C203">
        <v>0</v>
      </c>
      <c r="D203" t="s">
        <v>403</v>
      </c>
      <c r="E203" s="1">
        <v>1060630993</v>
      </c>
      <c r="F203" s="1">
        <v>994234300</v>
      </c>
      <c r="G203" s="3">
        <f t="shared" si="3"/>
        <v>0.93739887535042077</v>
      </c>
      <c r="I203" s="2">
        <v>0.93739887535042077</v>
      </c>
    </row>
    <row r="204" spans="1:9" x14ac:dyDescent="0.25">
      <c r="A204" t="s">
        <v>404</v>
      </c>
      <c r="B204" t="s">
        <v>405</v>
      </c>
      <c r="C204">
        <v>0</v>
      </c>
      <c r="D204" t="s">
        <v>406</v>
      </c>
      <c r="E204" s="1">
        <v>1033557746</v>
      </c>
      <c r="F204" s="1">
        <v>979562556</v>
      </c>
      <c r="G204" s="3">
        <f t="shared" si="3"/>
        <v>0.94775793591701263</v>
      </c>
      <c r="I204" s="2">
        <v>0.94775793591701263</v>
      </c>
    </row>
    <row r="205" spans="1:9" x14ac:dyDescent="0.25">
      <c r="A205" t="s">
        <v>407</v>
      </c>
      <c r="B205" t="s">
        <v>408</v>
      </c>
      <c r="C205">
        <v>100</v>
      </c>
      <c r="D205" t="s">
        <v>409</v>
      </c>
      <c r="E205" s="1">
        <v>266845000</v>
      </c>
      <c r="F205" s="1">
        <v>174271496</v>
      </c>
      <c r="G205" s="3">
        <f t="shared" si="3"/>
        <v>0.65308136183927001</v>
      </c>
      <c r="I205" s="2">
        <v>0.65308136183927001</v>
      </c>
    </row>
    <row r="206" spans="1:9" x14ac:dyDescent="0.25">
      <c r="A206" t="s">
        <v>410</v>
      </c>
      <c r="B206" t="s">
        <v>411</v>
      </c>
      <c r="C206">
        <v>0</v>
      </c>
      <c r="D206" t="s">
        <v>412</v>
      </c>
      <c r="E206" s="1">
        <v>196255000</v>
      </c>
      <c r="F206" s="1">
        <v>193680000</v>
      </c>
      <c r="G206" s="3">
        <f t="shared" si="3"/>
        <v>0.98687931517668337</v>
      </c>
      <c r="I206" s="2">
        <v>0.98687931517668337</v>
      </c>
    </row>
    <row r="207" spans="1:9" x14ac:dyDescent="0.25">
      <c r="A207" t="s">
        <v>413</v>
      </c>
      <c r="B207" t="s">
        <v>414</v>
      </c>
      <c r="C207">
        <v>100</v>
      </c>
      <c r="D207" t="s">
        <v>412</v>
      </c>
      <c r="E207" s="1">
        <v>291975000</v>
      </c>
      <c r="F207" s="1">
        <v>265367700</v>
      </c>
      <c r="G207" s="3">
        <f t="shared" si="3"/>
        <v>0.90887130747495504</v>
      </c>
      <c r="I207" s="2">
        <v>0.90887130747495504</v>
      </c>
    </row>
    <row r="208" spans="1:9" x14ac:dyDescent="0.25">
      <c r="A208" t="s">
        <v>415</v>
      </c>
      <c r="B208" t="s">
        <v>416</v>
      </c>
      <c r="C208">
        <v>1950</v>
      </c>
      <c r="D208" t="s">
        <v>417</v>
      </c>
      <c r="E208" s="1">
        <v>1346374974</v>
      </c>
      <c r="F208" s="1">
        <v>959250068</v>
      </c>
      <c r="G208" s="3">
        <f t="shared" si="3"/>
        <v>0.71246873012658951</v>
      </c>
      <c r="I208" s="2">
        <v>0.71246873012658951</v>
      </c>
    </row>
    <row r="209" spans="1:9" x14ac:dyDescent="0.25">
      <c r="A209" t="s">
        <v>418</v>
      </c>
      <c r="B209" t="s">
        <v>419</v>
      </c>
      <c r="C209">
        <v>10</v>
      </c>
      <c r="D209" t="s">
        <v>420</v>
      </c>
      <c r="E209" s="1">
        <v>2393384384</v>
      </c>
      <c r="F209" s="1">
        <v>1284654811</v>
      </c>
      <c r="G209" s="3">
        <f t="shared" si="3"/>
        <v>0.53675239948419418</v>
      </c>
      <c r="I209" s="2">
        <v>0.53675239948419418</v>
      </c>
    </row>
    <row r="210" spans="1:9" x14ac:dyDescent="0.25">
      <c r="A210" t="s">
        <v>421</v>
      </c>
      <c r="B210" t="s">
        <v>422</v>
      </c>
      <c r="C210">
        <v>0</v>
      </c>
      <c r="D210" t="s">
        <v>423</v>
      </c>
      <c r="E210" s="1">
        <v>822000000</v>
      </c>
      <c r="F210" s="1">
        <v>248546325</v>
      </c>
      <c r="G210" s="3">
        <f t="shared" si="3"/>
        <v>0.30236779197080293</v>
      </c>
      <c r="I210" s="2">
        <v>0.30236779197080293</v>
      </c>
    </row>
    <row r="211" spans="1:9" x14ac:dyDescent="0.25">
      <c r="A211" t="s">
        <v>424</v>
      </c>
      <c r="B211" t="s">
        <v>425</v>
      </c>
      <c r="C211">
        <v>0</v>
      </c>
      <c r="D211" t="s">
        <v>426</v>
      </c>
      <c r="E211" s="1">
        <v>2017996048</v>
      </c>
      <c r="F211" s="1">
        <v>1740319596</v>
      </c>
      <c r="G211" s="3">
        <f t="shared" si="3"/>
        <v>0.86239990297542946</v>
      </c>
      <c r="I211" s="2">
        <v>0.86239990297542946</v>
      </c>
    </row>
    <row r="212" spans="1:9" x14ac:dyDescent="0.25">
      <c r="A212" t="s">
        <v>427</v>
      </c>
      <c r="B212" t="s">
        <v>428</v>
      </c>
      <c r="C212">
        <v>30</v>
      </c>
      <c r="D212" t="s">
        <v>429</v>
      </c>
      <c r="E212" s="1">
        <v>563340675</v>
      </c>
      <c r="F212" s="1">
        <v>218801296</v>
      </c>
      <c r="G212" s="3">
        <f t="shared" si="3"/>
        <v>0.38839960562052439</v>
      </c>
      <c r="I212" s="2">
        <v>0.38839960562052439</v>
      </c>
    </row>
    <row r="213" spans="1:9" x14ac:dyDescent="0.25">
      <c r="A213" t="s">
        <v>430</v>
      </c>
      <c r="B213" t="s">
        <v>431</v>
      </c>
      <c r="C213">
        <v>0</v>
      </c>
      <c r="D213" t="s">
        <v>432</v>
      </c>
      <c r="E213" s="1">
        <v>200000000</v>
      </c>
      <c r="F213" s="1">
        <v>1E-3</v>
      </c>
      <c r="G213" s="3">
        <f t="shared" si="3"/>
        <v>5.0000000000000005E-12</v>
      </c>
      <c r="I213" s="2">
        <v>5.0000000000000005E-12</v>
      </c>
    </row>
    <row r="214" spans="1:9" x14ac:dyDescent="0.25">
      <c r="A214" t="s">
        <v>433</v>
      </c>
      <c r="B214" t="s">
        <v>434</v>
      </c>
      <c r="C214">
        <v>2</v>
      </c>
      <c r="D214" t="s">
        <v>435</v>
      </c>
      <c r="E214" s="1">
        <v>1104814080</v>
      </c>
      <c r="F214" s="1">
        <v>999305257</v>
      </c>
      <c r="G214" s="3">
        <f t="shared" si="3"/>
        <v>0.90450083420370597</v>
      </c>
      <c r="I214" s="2">
        <v>0.90450083420370597</v>
      </c>
    </row>
    <row r="215" spans="1:9" x14ac:dyDescent="0.25">
      <c r="A215" t="s">
        <v>436</v>
      </c>
      <c r="B215" t="s">
        <v>437</v>
      </c>
      <c r="C215">
        <v>7</v>
      </c>
      <c r="D215" t="s">
        <v>438</v>
      </c>
      <c r="E215" s="1">
        <v>841587109</v>
      </c>
      <c r="F215" s="1">
        <v>660586207</v>
      </c>
      <c r="G215" s="3">
        <f t="shared" si="3"/>
        <v>0.78492909401253674</v>
      </c>
      <c r="I215" s="2">
        <v>0.78492909401253674</v>
      </c>
    </row>
    <row r="216" spans="1:9" x14ac:dyDescent="0.25">
      <c r="A216" t="s">
        <v>439</v>
      </c>
      <c r="B216" t="s">
        <v>440</v>
      </c>
      <c r="C216">
        <v>1</v>
      </c>
      <c r="D216" t="s">
        <v>441</v>
      </c>
      <c r="E216" s="1">
        <v>5725832387</v>
      </c>
      <c r="F216" s="1">
        <v>3230435035</v>
      </c>
      <c r="G216" s="3">
        <f t="shared" si="3"/>
        <v>0.56418609848489787</v>
      </c>
      <c r="I216" s="2">
        <v>0.56418609848489787</v>
      </c>
    </row>
    <row r="217" spans="1:9" x14ac:dyDescent="0.25">
      <c r="A217" t="s">
        <v>442</v>
      </c>
      <c r="B217" t="s">
        <v>443</v>
      </c>
      <c r="C217">
        <v>0</v>
      </c>
      <c r="D217" t="s">
        <v>444</v>
      </c>
      <c r="E217" s="1">
        <v>1314867915</v>
      </c>
      <c r="F217" s="1">
        <v>597961604</v>
      </c>
      <c r="G217" s="3">
        <f t="shared" si="3"/>
        <v>0.45476933247701917</v>
      </c>
      <c r="I217" s="2">
        <v>0.45476933247701917</v>
      </c>
    </row>
    <row r="218" spans="1:9" x14ac:dyDescent="0.25">
      <c r="A218" t="s">
        <v>445</v>
      </c>
      <c r="B218" t="s">
        <v>446</v>
      </c>
      <c r="C218">
        <v>0</v>
      </c>
      <c r="D218" t="s">
        <v>447</v>
      </c>
      <c r="E218" s="1">
        <v>87869658</v>
      </c>
      <c r="F218" s="1">
        <v>79726500</v>
      </c>
      <c r="G218" s="3">
        <f t="shared" si="3"/>
        <v>0.9073268499576953</v>
      </c>
      <c r="I218" s="2">
        <v>0.9073268499576953</v>
      </c>
    </row>
    <row r="219" spans="1:9" x14ac:dyDescent="0.25">
      <c r="A219" t="s">
        <v>448</v>
      </c>
      <c r="B219" t="s">
        <v>449</v>
      </c>
      <c r="C219">
        <v>0</v>
      </c>
      <c r="D219" t="s">
        <v>450</v>
      </c>
      <c r="E219" s="1">
        <v>189837375</v>
      </c>
      <c r="F219" s="1">
        <v>189837373</v>
      </c>
      <c r="G219" s="3">
        <f t="shared" si="3"/>
        <v>0.99999998946466684</v>
      </c>
      <c r="I219" s="2">
        <v>0.99999998946466684</v>
      </c>
    </row>
    <row r="220" spans="1:9" x14ac:dyDescent="0.25">
      <c r="A220" t="s">
        <v>451</v>
      </c>
      <c r="B220" t="s">
        <v>452</v>
      </c>
      <c r="C220">
        <v>0</v>
      </c>
      <c r="D220" t="s">
        <v>453</v>
      </c>
      <c r="E220" s="1">
        <v>772543884</v>
      </c>
      <c r="F220" s="1">
        <v>1E-3</v>
      </c>
      <c r="G220" s="3">
        <f t="shared" si="3"/>
        <v>1.2944248484918432E-12</v>
      </c>
      <c r="I220" s="2">
        <v>1.2944248484918432E-12</v>
      </c>
    </row>
    <row r="221" spans="1:9" x14ac:dyDescent="0.25">
      <c r="A221" t="s">
        <v>454</v>
      </c>
      <c r="B221" t="s">
        <v>455</v>
      </c>
      <c r="C221">
        <v>0</v>
      </c>
      <c r="D221" t="s">
        <v>456</v>
      </c>
      <c r="E221" s="1">
        <v>6284705666</v>
      </c>
      <c r="F221" s="1">
        <v>5906208389</v>
      </c>
      <c r="G221" s="3">
        <f t="shared" si="3"/>
        <v>0.93977486025357482</v>
      </c>
      <c r="I221" s="2">
        <v>0.93977486025357482</v>
      </c>
    </row>
    <row r="222" spans="1:9" x14ac:dyDescent="0.25">
      <c r="A222" t="s">
        <v>457</v>
      </c>
      <c r="B222" t="s">
        <v>458</v>
      </c>
      <c r="C222">
        <v>0</v>
      </c>
      <c r="D222" t="s">
        <v>459</v>
      </c>
      <c r="E222" s="1">
        <v>200598500</v>
      </c>
      <c r="F222" s="1">
        <v>195871021</v>
      </c>
      <c r="G222" s="3">
        <f t="shared" si="3"/>
        <v>0.97643312886188083</v>
      </c>
      <c r="I222" s="2">
        <v>0.97643312886188083</v>
      </c>
    </row>
    <row r="223" spans="1:9" x14ac:dyDescent="0.25">
      <c r="A223" t="s">
        <v>460</v>
      </c>
      <c r="B223" t="s">
        <v>461</v>
      </c>
      <c r="C223">
        <v>70</v>
      </c>
      <c r="D223" t="s">
        <v>462</v>
      </c>
      <c r="E223" s="1">
        <v>541913304</v>
      </c>
      <c r="F223" s="1">
        <v>475834683</v>
      </c>
      <c r="G223" s="3">
        <f t="shared" si="3"/>
        <v>0.8780642207669439</v>
      </c>
      <c r="I223" s="2">
        <v>0.8780642207669439</v>
      </c>
    </row>
    <row r="224" spans="1:9" x14ac:dyDescent="0.25">
      <c r="A224" t="s">
        <v>463</v>
      </c>
      <c r="B224" t="s">
        <v>464</v>
      </c>
      <c r="C224">
        <v>0</v>
      </c>
      <c r="D224" t="s">
        <v>465</v>
      </c>
      <c r="E224" s="1">
        <v>15700000</v>
      </c>
      <c r="F224" s="1">
        <v>1E-3</v>
      </c>
      <c r="G224" s="3">
        <f t="shared" si="3"/>
        <v>6.3694267515923563E-11</v>
      </c>
      <c r="I224" s="2">
        <v>6.3694267515923563E-11</v>
      </c>
    </row>
    <row r="225" spans="1:9" x14ac:dyDescent="0.25">
      <c r="A225" t="s">
        <v>466</v>
      </c>
      <c r="B225" t="s">
        <v>467</v>
      </c>
      <c r="C225">
        <v>40</v>
      </c>
      <c r="D225" t="s">
        <v>468</v>
      </c>
      <c r="E225" s="1">
        <v>1149300000</v>
      </c>
      <c r="F225" s="1">
        <v>1075433650</v>
      </c>
      <c r="G225" s="3">
        <f t="shared" si="3"/>
        <v>0.93572926999042894</v>
      </c>
      <c r="I225" s="2">
        <v>0.93572926999042894</v>
      </c>
    </row>
    <row r="226" spans="1:9" x14ac:dyDescent="0.25">
      <c r="A226" t="s">
        <v>469</v>
      </c>
      <c r="B226" t="s">
        <v>470</v>
      </c>
      <c r="C226">
        <v>30</v>
      </c>
      <c r="D226" t="s">
        <v>471</v>
      </c>
      <c r="E226" s="1">
        <v>177156000</v>
      </c>
      <c r="F226" s="1">
        <v>170465208</v>
      </c>
      <c r="G226" s="3">
        <f t="shared" si="3"/>
        <v>0.96223220212693894</v>
      </c>
      <c r="I226" s="2">
        <v>0.96223220212693894</v>
      </c>
    </row>
    <row r="227" spans="1:9" x14ac:dyDescent="0.25">
      <c r="A227" t="s">
        <v>472</v>
      </c>
      <c r="B227" t="s">
        <v>473</v>
      </c>
      <c r="C227">
        <v>0</v>
      </c>
      <c r="D227" t="s">
        <v>474</v>
      </c>
      <c r="E227" s="1">
        <v>70000000</v>
      </c>
      <c r="F227" s="1">
        <v>69000000</v>
      </c>
      <c r="G227" s="3">
        <f t="shared" si="3"/>
        <v>0.98571428571428577</v>
      </c>
      <c r="I227" s="2">
        <v>0.98571428571428577</v>
      </c>
    </row>
    <row r="228" spans="1:9" x14ac:dyDescent="0.25">
      <c r="A228" t="s">
        <v>475</v>
      </c>
      <c r="B228" t="s">
        <v>476</v>
      </c>
      <c r="C228">
        <v>120</v>
      </c>
      <c r="D228" t="s">
        <v>477</v>
      </c>
      <c r="E228" s="1">
        <v>1360226429</v>
      </c>
      <c r="F228" s="1">
        <v>1255088009</v>
      </c>
      <c r="G228" s="3">
        <f t="shared" si="3"/>
        <v>0.92270520719311799</v>
      </c>
      <c r="I228" s="2">
        <v>0.92270520719311799</v>
      </c>
    </row>
    <row r="229" spans="1:9" x14ac:dyDescent="0.25">
      <c r="A229" t="s">
        <v>478</v>
      </c>
      <c r="B229" t="s">
        <v>479</v>
      </c>
      <c r="C229">
        <v>0</v>
      </c>
      <c r="D229" t="s">
        <v>480</v>
      </c>
      <c r="E229" s="1">
        <v>155624000</v>
      </c>
      <c r="F229" s="1">
        <v>151440388</v>
      </c>
      <c r="G229" s="3">
        <f t="shared" si="3"/>
        <v>0.97311717986942892</v>
      </c>
      <c r="I229" s="2">
        <v>0.97311717986942892</v>
      </c>
    </row>
    <row r="230" spans="1:9" x14ac:dyDescent="0.25">
      <c r="A230" t="s">
        <v>481</v>
      </c>
      <c r="B230" t="s">
        <v>482</v>
      </c>
      <c r="C230">
        <v>0</v>
      </c>
      <c r="D230" t="s">
        <v>483</v>
      </c>
      <c r="E230" s="1">
        <v>680671757</v>
      </c>
      <c r="F230" s="1">
        <v>416341875</v>
      </c>
      <c r="G230" s="3">
        <f t="shared" si="3"/>
        <v>0.61166321463812401</v>
      </c>
      <c r="I230" s="2">
        <v>0.61166321463812401</v>
      </c>
    </row>
    <row r="231" spans="1:9" x14ac:dyDescent="0.25">
      <c r="A231" t="s">
        <v>484</v>
      </c>
      <c r="B231" t="s">
        <v>485</v>
      </c>
      <c r="C231">
        <v>0</v>
      </c>
      <c r="D231" t="s">
        <v>486</v>
      </c>
      <c r="E231" s="1">
        <v>10806903644</v>
      </c>
      <c r="F231" s="1">
        <v>10430009261</v>
      </c>
      <c r="G231" s="3">
        <f t="shared" si="3"/>
        <v>0.9651246651755564</v>
      </c>
      <c r="I231" s="2">
        <v>0.9651246651755564</v>
      </c>
    </row>
    <row r="232" spans="1:9" x14ac:dyDescent="0.25">
      <c r="A232" t="s">
        <v>487</v>
      </c>
      <c r="B232" t="s">
        <v>488</v>
      </c>
      <c r="C232">
        <v>1</v>
      </c>
      <c r="D232" t="s">
        <v>489</v>
      </c>
      <c r="E232" s="1">
        <v>1031864080</v>
      </c>
      <c r="F232" s="1">
        <v>995109908</v>
      </c>
      <c r="G232" s="3">
        <f t="shared" si="3"/>
        <v>0.9643808010062721</v>
      </c>
      <c r="I232" s="2">
        <v>0.9643808010062721</v>
      </c>
    </row>
    <row r="233" spans="1:9" x14ac:dyDescent="0.25">
      <c r="A233" t="s">
        <v>490</v>
      </c>
      <c r="B233" t="s">
        <v>491</v>
      </c>
      <c r="C233">
        <v>0</v>
      </c>
      <c r="D233" t="s">
        <v>492</v>
      </c>
      <c r="E233" s="1">
        <v>50000000</v>
      </c>
      <c r="F233" s="1">
        <v>1E-3</v>
      </c>
      <c r="G233" s="3">
        <f t="shared" si="3"/>
        <v>2.0000000000000002E-11</v>
      </c>
      <c r="I233" s="2">
        <v>2.0000000000000002E-11</v>
      </c>
    </row>
    <row r="234" spans="1:9" x14ac:dyDescent="0.25">
      <c r="A234" t="s">
        <v>493</v>
      </c>
      <c r="B234" t="s">
        <v>494</v>
      </c>
      <c r="C234">
        <v>2</v>
      </c>
      <c r="D234" t="s">
        <v>495</v>
      </c>
      <c r="E234" s="1">
        <v>383640000</v>
      </c>
      <c r="F234" s="1">
        <v>383640000</v>
      </c>
      <c r="G234" s="3">
        <f t="shared" si="3"/>
        <v>1</v>
      </c>
      <c r="I234" s="2">
        <v>1</v>
      </c>
    </row>
    <row r="235" spans="1:9" x14ac:dyDescent="0.25">
      <c r="A235" t="s">
        <v>496</v>
      </c>
      <c r="B235" t="s">
        <v>497</v>
      </c>
      <c r="C235">
        <v>80</v>
      </c>
      <c r="D235" t="s">
        <v>498</v>
      </c>
      <c r="E235" s="1">
        <v>1083763182</v>
      </c>
      <c r="F235" s="1">
        <v>1083750938</v>
      </c>
      <c r="G235" s="3">
        <f t="shared" si="3"/>
        <v>0.99998870232888204</v>
      </c>
      <c r="I235" s="2">
        <v>0.99998870232888204</v>
      </c>
    </row>
    <row r="236" spans="1:9" x14ac:dyDescent="0.25">
      <c r="A236" t="s">
        <v>499</v>
      </c>
      <c r="B236" t="s">
        <v>500</v>
      </c>
      <c r="C236">
        <v>1</v>
      </c>
      <c r="D236" t="s">
        <v>501</v>
      </c>
      <c r="E236" s="1">
        <v>170000000</v>
      </c>
      <c r="F236" s="1">
        <v>151534378</v>
      </c>
      <c r="G236" s="3">
        <f t="shared" si="3"/>
        <v>0.89137869411764703</v>
      </c>
      <c r="I236" s="2">
        <v>0.89137869411764703</v>
      </c>
    </row>
    <row r="237" spans="1:9" x14ac:dyDescent="0.25">
      <c r="A237" t="s">
        <v>502</v>
      </c>
    </row>
    <row r="238" spans="1:9" x14ac:dyDescent="0.25">
      <c r="A238" t="s">
        <v>503</v>
      </c>
      <c r="B238" t="s">
        <v>504</v>
      </c>
      <c r="C238">
        <v>0.3</v>
      </c>
      <c r="D238" t="s">
        <v>505</v>
      </c>
      <c r="E238" s="1">
        <v>8372108424</v>
      </c>
      <c r="F238" s="1">
        <v>8372108424</v>
      </c>
      <c r="G238" s="3">
        <f t="shared" si="3"/>
        <v>1</v>
      </c>
      <c r="I238" s="2">
        <v>1</v>
      </c>
    </row>
    <row r="239" spans="1:9" x14ac:dyDescent="0.25">
      <c r="A239" t="s">
        <v>506</v>
      </c>
      <c r="B239" t="s">
        <v>507</v>
      </c>
      <c r="C239">
        <v>1</v>
      </c>
      <c r="D239" t="s">
        <v>508</v>
      </c>
      <c r="E239" s="1">
        <v>176530675</v>
      </c>
      <c r="F239" s="1">
        <v>165410509</v>
      </c>
      <c r="G239" s="3">
        <f t="shared" si="3"/>
        <v>0.93700717453213156</v>
      </c>
      <c r="I239" s="2">
        <v>0.93700717453213156</v>
      </c>
    </row>
    <row r="240" spans="1:9" x14ac:dyDescent="0.25">
      <c r="A240" t="s">
        <v>509</v>
      </c>
      <c r="B240" t="s">
        <v>510</v>
      </c>
      <c r="C240">
        <v>49843</v>
      </c>
      <c r="D240" t="s">
        <v>511</v>
      </c>
      <c r="E240" s="1">
        <v>146417384644</v>
      </c>
      <c r="F240" s="1">
        <v>144887897</v>
      </c>
      <c r="G240" s="3">
        <f t="shared" si="3"/>
        <v>9.8955392047386445E-4</v>
      </c>
      <c r="I240" s="2">
        <v>9.8955392047386445E-4</v>
      </c>
    </row>
    <row r="241" spans="1:9" x14ac:dyDescent="0.25">
      <c r="A241" t="s">
        <v>512</v>
      </c>
      <c r="B241" t="s">
        <v>513</v>
      </c>
      <c r="C241">
        <v>12</v>
      </c>
      <c r="D241" t="s">
        <v>514</v>
      </c>
      <c r="E241" s="1">
        <v>18515647121</v>
      </c>
      <c r="F241" s="1">
        <v>16622072059</v>
      </c>
      <c r="G241" s="3">
        <f t="shared" si="3"/>
        <v>0.89773108929839385</v>
      </c>
      <c r="I241" s="2">
        <v>0.89773108929839385</v>
      </c>
    </row>
    <row r="242" spans="1:9" x14ac:dyDescent="0.25">
      <c r="A242" t="s">
        <v>515</v>
      </c>
      <c r="B242" t="s">
        <v>516</v>
      </c>
      <c r="C242">
        <v>100</v>
      </c>
      <c r="D242" t="s">
        <v>517</v>
      </c>
      <c r="E242" s="1">
        <v>47894994458</v>
      </c>
      <c r="F242" s="1">
        <v>37138155985</v>
      </c>
      <c r="G242" s="3">
        <f t="shared" si="3"/>
        <v>0.77540787727968385</v>
      </c>
      <c r="I242" s="2">
        <v>0.77540787727968385</v>
      </c>
    </row>
    <row r="243" spans="1:9" x14ac:dyDescent="0.25">
      <c r="A243" t="s">
        <v>518</v>
      </c>
      <c r="B243" t="s">
        <v>519</v>
      </c>
      <c r="C243">
        <v>100</v>
      </c>
      <c r="D243" t="s">
        <v>520</v>
      </c>
      <c r="E243" s="1">
        <v>11862309581</v>
      </c>
      <c r="F243" s="1">
        <v>11256093129</v>
      </c>
      <c r="G243" s="3">
        <f t="shared" si="3"/>
        <v>0.94889557991548423</v>
      </c>
      <c r="I243" s="2">
        <v>0.94889557991548423</v>
      </c>
    </row>
    <row r="244" spans="1:9" x14ac:dyDescent="0.25">
      <c r="A244" t="s">
        <v>521</v>
      </c>
      <c r="B244" t="s">
        <v>522</v>
      </c>
      <c r="C244">
        <v>35</v>
      </c>
      <c r="D244" t="s">
        <v>523</v>
      </c>
      <c r="E244" s="1">
        <v>50000000</v>
      </c>
      <c r="F244" s="1">
        <v>47839190</v>
      </c>
      <c r="G244" s="3">
        <f t="shared" si="3"/>
        <v>0.95678379999999996</v>
      </c>
      <c r="I244" s="2">
        <v>0.95678379999999996</v>
      </c>
    </row>
    <row r="245" spans="1:9" x14ac:dyDescent="0.25">
      <c r="A245" t="s">
        <v>524</v>
      </c>
      <c r="B245" t="s">
        <v>525</v>
      </c>
      <c r="C245">
        <v>17</v>
      </c>
      <c r="D245" t="s">
        <v>526</v>
      </c>
      <c r="E245" s="1">
        <v>11828853707</v>
      </c>
      <c r="F245" s="1">
        <v>2473436663</v>
      </c>
      <c r="G245" s="3">
        <f t="shared" si="3"/>
        <v>0.20910197422902324</v>
      </c>
      <c r="I245" s="2">
        <v>0.20910197422902324</v>
      </c>
    </row>
    <row r="246" spans="1:9" x14ac:dyDescent="0.25">
      <c r="A246" t="s">
        <v>527</v>
      </c>
      <c r="B246" t="s">
        <v>528</v>
      </c>
      <c r="C246">
        <v>250</v>
      </c>
      <c r="D246" t="s">
        <v>529</v>
      </c>
      <c r="E246" s="1">
        <v>1056632949</v>
      </c>
      <c r="F246" s="1">
        <v>888834659</v>
      </c>
      <c r="G246" s="3">
        <f t="shared" si="3"/>
        <v>0.84119528909371533</v>
      </c>
      <c r="I246" s="2">
        <v>0.84119528909371533</v>
      </c>
    </row>
    <row r="247" spans="1:9" x14ac:dyDescent="0.25">
      <c r="A247" t="s">
        <v>530</v>
      </c>
      <c r="B247" t="s">
        <v>531</v>
      </c>
      <c r="C247">
        <v>1</v>
      </c>
      <c r="D247" t="s">
        <v>532</v>
      </c>
      <c r="E247" s="1">
        <v>3863112880</v>
      </c>
      <c r="F247" s="1">
        <v>3299488300</v>
      </c>
      <c r="G247" s="3">
        <f t="shared" si="3"/>
        <v>0.85410092909322388</v>
      </c>
      <c r="I247" s="2">
        <v>0.85410092909322388</v>
      </c>
    </row>
    <row r="248" spans="1:9" x14ac:dyDescent="0.25">
      <c r="A248" t="s">
        <v>533</v>
      </c>
      <c r="B248" t="s">
        <v>534</v>
      </c>
      <c r="C248">
        <v>1</v>
      </c>
      <c r="D248" t="s">
        <v>535</v>
      </c>
      <c r="E248" s="1">
        <v>2000000000</v>
      </c>
      <c r="F248" s="1">
        <v>942287758</v>
      </c>
      <c r="G248" s="3">
        <f t="shared" si="3"/>
        <v>0.47114387899999999</v>
      </c>
      <c r="I248" s="2">
        <v>0.47114387899999999</v>
      </c>
    </row>
    <row r="249" spans="1:9" x14ac:dyDescent="0.25">
      <c r="A249" t="s">
        <v>536</v>
      </c>
      <c r="B249" t="s">
        <v>537</v>
      </c>
      <c r="C249" t="s">
        <v>538</v>
      </c>
      <c r="D249" t="s">
        <v>539</v>
      </c>
      <c r="E249" s="1">
        <v>2859448623</v>
      </c>
      <c r="F249" s="1">
        <v>2535236580</v>
      </c>
      <c r="G249" s="3">
        <f t="shared" si="3"/>
        <v>0.88661728684607322</v>
      </c>
      <c r="I249" s="2">
        <v>0.88661728684607322</v>
      </c>
    </row>
    <row r="250" spans="1:9" x14ac:dyDescent="0.25">
      <c r="A250" t="s">
        <v>540</v>
      </c>
      <c r="B250" t="s">
        <v>541</v>
      </c>
      <c r="C250">
        <v>1</v>
      </c>
      <c r="D250" t="s">
        <v>542</v>
      </c>
      <c r="E250" s="1">
        <v>650000000</v>
      </c>
      <c r="F250" s="1">
        <v>160200000</v>
      </c>
      <c r="G250" s="3">
        <f t="shared" si="3"/>
        <v>0.24646153846153845</v>
      </c>
      <c r="I250" s="2">
        <v>0.24646153846153845</v>
      </c>
    </row>
    <row r="251" spans="1:9" x14ac:dyDescent="0.25">
      <c r="A251" t="s">
        <v>543</v>
      </c>
      <c r="B251" t="s">
        <v>544</v>
      </c>
      <c r="C251">
        <v>2</v>
      </c>
      <c r="D251" t="s">
        <v>545</v>
      </c>
      <c r="E251" s="1">
        <v>70000000</v>
      </c>
      <c r="F251" s="1">
        <v>67431350</v>
      </c>
      <c r="G251" s="3">
        <f t="shared" si="3"/>
        <v>0.96330499999999997</v>
      </c>
      <c r="I251" s="2">
        <v>0.96330499999999997</v>
      </c>
    </row>
    <row r="252" spans="1:9" x14ac:dyDescent="0.25">
      <c r="A252" t="s">
        <v>546</v>
      </c>
      <c r="B252" t="s">
        <v>547</v>
      </c>
      <c r="C252">
        <v>1</v>
      </c>
      <c r="D252" t="s">
        <v>548</v>
      </c>
      <c r="E252" s="1">
        <v>200000000</v>
      </c>
      <c r="F252" s="1">
        <v>156690400</v>
      </c>
      <c r="G252" s="3">
        <f t="shared" si="3"/>
        <v>0.78345200000000004</v>
      </c>
      <c r="I252" s="2">
        <v>0.78345200000000004</v>
      </c>
    </row>
    <row r="253" spans="1:9" x14ac:dyDescent="0.25">
      <c r="A253" t="s">
        <v>549</v>
      </c>
      <c r="B253" t="s">
        <v>550</v>
      </c>
      <c r="C253">
        <v>2</v>
      </c>
      <c r="D253" t="s">
        <v>551</v>
      </c>
      <c r="E253" s="1">
        <v>890000000</v>
      </c>
      <c r="F253" s="1">
        <v>1E-3</v>
      </c>
      <c r="G253" s="3">
        <f t="shared" si="3"/>
        <v>1.1235955056179775E-12</v>
      </c>
      <c r="I253" s="2">
        <v>1.1235955056179775E-12</v>
      </c>
    </row>
    <row r="254" spans="1:9" x14ac:dyDescent="0.25">
      <c r="A254" t="s">
        <v>552</v>
      </c>
      <c r="B254" t="s">
        <v>553</v>
      </c>
      <c r="C254">
        <v>1</v>
      </c>
      <c r="D254" t="s">
        <v>554</v>
      </c>
      <c r="E254" s="1">
        <v>890000000</v>
      </c>
      <c r="F254" s="1">
        <v>503322399</v>
      </c>
      <c r="G254" s="3">
        <f t="shared" si="3"/>
        <v>0.56553078539325841</v>
      </c>
      <c r="I254" s="2">
        <v>0.56553078539325841</v>
      </c>
    </row>
    <row r="255" spans="1:9" x14ac:dyDescent="0.25">
      <c r="A255" t="s">
        <v>555</v>
      </c>
      <c r="B255" t="s">
        <v>556</v>
      </c>
      <c r="C255">
        <v>1</v>
      </c>
      <c r="D255" t="s">
        <v>557</v>
      </c>
      <c r="E255" s="1">
        <v>477254112</v>
      </c>
      <c r="F255" s="1">
        <v>266326522</v>
      </c>
      <c r="G255" s="3">
        <f t="shared" si="3"/>
        <v>0.55803924011030837</v>
      </c>
      <c r="I255" s="2">
        <v>0.55803924011030837</v>
      </c>
    </row>
    <row r="256" spans="1:9" x14ac:dyDescent="0.25">
      <c r="A256" t="s">
        <v>558</v>
      </c>
      <c r="B256" t="s">
        <v>559</v>
      </c>
    </row>
    <row r="257" spans="1:9" x14ac:dyDescent="0.25">
      <c r="A257" t="s">
        <v>560</v>
      </c>
      <c r="B257" t="s">
        <v>561</v>
      </c>
      <c r="C257">
        <v>100</v>
      </c>
      <c r="D257" t="s">
        <v>562</v>
      </c>
      <c r="E257" s="1">
        <v>738061000</v>
      </c>
      <c r="F257" s="1">
        <v>502326684</v>
      </c>
      <c r="G257" s="3">
        <f t="shared" si="3"/>
        <v>0.68060320759395221</v>
      </c>
      <c r="I257" s="2">
        <v>0.68060320759395221</v>
      </c>
    </row>
    <row r="258" spans="1:9" x14ac:dyDescent="0.25">
      <c r="A258" t="s">
        <v>563</v>
      </c>
      <c r="B258" t="s">
        <v>564</v>
      </c>
      <c r="C258">
        <v>0</v>
      </c>
      <c r="D258" t="s">
        <v>565</v>
      </c>
      <c r="E258" s="1">
        <v>1348655760</v>
      </c>
      <c r="F258" s="1">
        <v>1232899356</v>
      </c>
      <c r="G258" s="3">
        <f t="shared" si="3"/>
        <v>0.91416905081842381</v>
      </c>
      <c r="I258" s="2">
        <v>0.91416905081842381</v>
      </c>
    </row>
    <row r="259" spans="1:9" x14ac:dyDescent="0.25">
      <c r="A259" t="s">
        <v>566</v>
      </c>
      <c r="B259" t="s">
        <v>567</v>
      </c>
      <c r="C259">
        <v>0</v>
      </c>
      <c r="E259" s="1">
        <v>1E-3</v>
      </c>
      <c r="F259" s="1">
        <v>1E-3</v>
      </c>
      <c r="G259" s="3">
        <f t="shared" si="3"/>
        <v>1</v>
      </c>
      <c r="I259" s="2">
        <v>1</v>
      </c>
    </row>
    <row r="260" spans="1:9" x14ac:dyDescent="0.25">
      <c r="A260" t="s">
        <v>568</v>
      </c>
      <c r="B260" t="s">
        <v>569</v>
      </c>
      <c r="C260">
        <v>0</v>
      </c>
      <c r="D260" t="s">
        <v>570</v>
      </c>
      <c r="E260" s="1">
        <v>3000818285</v>
      </c>
      <c r="F260" s="1">
        <v>2823206424</v>
      </c>
      <c r="G260" s="3">
        <f t="shared" si="3"/>
        <v>0.94081219049889919</v>
      </c>
      <c r="I260" s="2">
        <v>0.94081219049889919</v>
      </c>
    </row>
    <row r="261" spans="1:9" x14ac:dyDescent="0.25">
      <c r="A261" t="s">
        <v>571</v>
      </c>
      <c r="B261" t="s">
        <v>572</v>
      </c>
      <c r="C261">
        <v>22</v>
      </c>
      <c r="D261" t="s">
        <v>573</v>
      </c>
      <c r="E261" s="1">
        <v>250000000</v>
      </c>
      <c r="F261" s="1">
        <v>249657562</v>
      </c>
      <c r="G261" s="3">
        <f t="shared" ref="G261:G324" si="4">F261/E261</f>
        <v>0.998630248</v>
      </c>
      <c r="I261" s="2">
        <v>0.998630248</v>
      </c>
    </row>
    <row r="262" spans="1:9" x14ac:dyDescent="0.25">
      <c r="A262" t="s">
        <v>574</v>
      </c>
      <c r="B262" t="s">
        <v>575</v>
      </c>
      <c r="C262">
        <v>13878</v>
      </c>
      <c r="D262" t="s">
        <v>576</v>
      </c>
      <c r="E262" s="1">
        <v>3066414411</v>
      </c>
      <c r="F262" s="1">
        <v>3038617256</v>
      </c>
      <c r="G262" s="3">
        <f t="shared" si="4"/>
        <v>0.99093496466091324</v>
      </c>
      <c r="I262" s="2">
        <v>0.99093496466091324</v>
      </c>
    </row>
    <row r="263" spans="1:9" x14ac:dyDescent="0.25">
      <c r="A263" t="s">
        <v>577</v>
      </c>
      <c r="B263" t="s">
        <v>578</v>
      </c>
      <c r="C263">
        <v>4868</v>
      </c>
      <c r="D263" t="s">
        <v>579</v>
      </c>
      <c r="E263" s="1">
        <v>1475142996</v>
      </c>
      <c r="F263" s="1">
        <v>1464355</v>
      </c>
      <c r="G263" s="3">
        <f t="shared" si="4"/>
        <v>9.926868133941912E-4</v>
      </c>
      <c r="I263" s="2">
        <v>9.926868133941912E-4</v>
      </c>
    </row>
    <row r="264" spans="1:9" x14ac:dyDescent="0.25">
      <c r="A264" t="s">
        <v>580</v>
      </c>
      <c r="B264" t="s">
        <v>581</v>
      </c>
      <c r="C264">
        <v>3.9049999999999998</v>
      </c>
      <c r="D264" t="s">
        <v>582</v>
      </c>
      <c r="E264" s="1">
        <v>2064905365</v>
      </c>
      <c r="F264" s="1">
        <v>2050865365</v>
      </c>
      <c r="G264" s="3">
        <f t="shared" si="4"/>
        <v>0.99320065692211512</v>
      </c>
      <c r="I264" s="2">
        <v>0.99320065692211512</v>
      </c>
    </row>
    <row r="265" spans="1:9" x14ac:dyDescent="0.25">
      <c r="A265" t="s">
        <v>583</v>
      </c>
      <c r="B265" t="s">
        <v>584</v>
      </c>
      <c r="C265">
        <v>0</v>
      </c>
      <c r="D265" t="s">
        <v>585</v>
      </c>
      <c r="E265" s="1">
        <v>699215104</v>
      </c>
      <c r="F265" s="1">
        <v>403851639</v>
      </c>
      <c r="G265" s="3">
        <f t="shared" si="4"/>
        <v>0.57757854012261156</v>
      </c>
      <c r="I265" s="2">
        <v>0.57757854012261156</v>
      </c>
    </row>
    <row r="266" spans="1:9" x14ac:dyDescent="0.25">
      <c r="A266" t="s">
        <v>586</v>
      </c>
      <c r="B266" t="s">
        <v>587</v>
      </c>
      <c r="C266">
        <v>0</v>
      </c>
      <c r="D266" t="s">
        <v>588</v>
      </c>
      <c r="E266" s="1">
        <v>160000000</v>
      </c>
      <c r="F266" s="1">
        <v>159642195</v>
      </c>
      <c r="G266" s="3">
        <f t="shared" si="4"/>
        <v>0.99776371875000003</v>
      </c>
      <c r="I266" s="2">
        <v>0.99776371875000003</v>
      </c>
    </row>
    <row r="267" spans="1:9" x14ac:dyDescent="0.25">
      <c r="A267" t="s">
        <v>589</v>
      </c>
      <c r="B267" t="s">
        <v>590</v>
      </c>
      <c r="C267">
        <v>5</v>
      </c>
      <c r="D267" t="s">
        <v>591</v>
      </c>
      <c r="E267" s="1">
        <v>1094587500</v>
      </c>
      <c r="F267" s="1">
        <v>94587500</v>
      </c>
      <c r="G267" s="3">
        <f t="shared" si="4"/>
        <v>8.6413831694588147E-2</v>
      </c>
      <c r="I267" s="2">
        <v>8.6413831694588147E-2</v>
      </c>
    </row>
    <row r="268" spans="1:9" x14ac:dyDescent="0.25">
      <c r="A268" t="s">
        <v>592</v>
      </c>
      <c r="B268" t="s">
        <v>593</v>
      </c>
      <c r="C268">
        <v>639</v>
      </c>
      <c r="D268" t="s">
        <v>594</v>
      </c>
      <c r="E268" s="1">
        <v>775676196</v>
      </c>
      <c r="F268" s="1">
        <v>682856018</v>
      </c>
      <c r="G268" s="3">
        <f t="shared" si="4"/>
        <v>0.88033643615898716</v>
      </c>
      <c r="I268" s="2">
        <v>0.88033643615898716</v>
      </c>
    </row>
    <row r="269" spans="1:9" x14ac:dyDescent="0.25">
      <c r="A269" t="s">
        <v>595</v>
      </c>
      <c r="B269" t="s">
        <v>596</v>
      </c>
      <c r="C269">
        <v>1860</v>
      </c>
      <c r="D269" t="s">
        <v>597</v>
      </c>
      <c r="E269" s="1">
        <v>2482174408</v>
      </c>
      <c r="F269" s="1">
        <v>2339669673</v>
      </c>
      <c r="G269" s="3">
        <f t="shared" si="4"/>
        <v>0.94258875019389854</v>
      </c>
      <c r="I269" s="2">
        <v>0.94258875019389854</v>
      </c>
    </row>
    <row r="270" spans="1:9" x14ac:dyDescent="0.25">
      <c r="A270" t="s">
        <v>598</v>
      </c>
      <c r="B270" t="s">
        <v>599</v>
      </c>
      <c r="C270">
        <v>0</v>
      </c>
      <c r="D270" t="s">
        <v>600</v>
      </c>
      <c r="E270" s="1">
        <v>3498250000</v>
      </c>
      <c r="F270" s="1">
        <v>2384155819</v>
      </c>
      <c r="G270" s="3">
        <f t="shared" si="4"/>
        <v>0.68152814092760661</v>
      </c>
      <c r="I270" s="2">
        <v>0.68152814092760661</v>
      </c>
    </row>
    <row r="271" spans="1:9" x14ac:dyDescent="0.25">
      <c r="A271" t="s">
        <v>601</v>
      </c>
      <c r="B271" t="s">
        <v>602</v>
      </c>
      <c r="C271">
        <v>0</v>
      </c>
      <c r="D271" t="s">
        <v>603</v>
      </c>
      <c r="E271" s="1">
        <v>256327104</v>
      </c>
      <c r="F271" s="1">
        <v>255546300</v>
      </c>
      <c r="G271" s="3">
        <f t="shared" si="4"/>
        <v>0.9969538765592264</v>
      </c>
      <c r="I271" s="2">
        <v>0.9969538765592264</v>
      </c>
    </row>
    <row r="272" spans="1:9" x14ac:dyDescent="0.25">
      <c r="A272" t="s">
        <v>604</v>
      </c>
      <c r="B272" t="s">
        <v>605</v>
      </c>
      <c r="C272">
        <v>1077</v>
      </c>
      <c r="D272" t="s">
        <v>606</v>
      </c>
      <c r="E272" s="1">
        <v>386873660</v>
      </c>
      <c r="F272" s="1">
        <v>385263660</v>
      </c>
      <c r="G272" s="3">
        <f t="shared" si="4"/>
        <v>0.99583843469726008</v>
      </c>
      <c r="I272" s="2">
        <v>0.99583843469726008</v>
      </c>
    </row>
    <row r="273" spans="1:9" x14ac:dyDescent="0.25">
      <c r="A273" t="s">
        <v>607</v>
      </c>
      <c r="B273" t="s">
        <v>608</v>
      </c>
      <c r="C273">
        <v>2900</v>
      </c>
      <c r="D273" t="s">
        <v>609</v>
      </c>
      <c r="E273" s="1">
        <v>480400000</v>
      </c>
      <c r="F273" s="1">
        <v>476026500</v>
      </c>
      <c r="G273" s="3">
        <f t="shared" si="4"/>
        <v>0.99089612822647799</v>
      </c>
      <c r="I273" s="2">
        <v>0.99089612822647799</v>
      </c>
    </row>
    <row r="274" spans="1:9" x14ac:dyDescent="0.25">
      <c r="A274" t="s">
        <v>610</v>
      </c>
      <c r="B274" t="s">
        <v>611</v>
      </c>
      <c r="C274">
        <v>9</v>
      </c>
      <c r="D274" t="s">
        <v>612</v>
      </c>
      <c r="E274" s="1">
        <v>638866840</v>
      </c>
      <c r="F274" s="1">
        <v>608379099</v>
      </c>
      <c r="G274" s="3">
        <f t="shared" si="4"/>
        <v>0.95227841063092267</v>
      </c>
      <c r="I274" s="2">
        <v>0.95227841063092267</v>
      </c>
    </row>
    <row r="275" spans="1:9" x14ac:dyDescent="0.25">
      <c r="A275" t="s">
        <v>613</v>
      </c>
    </row>
    <row r="276" spans="1:9" x14ac:dyDescent="0.25">
      <c r="A276" t="s">
        <v>614</v>
      </c>
      <c r="B276" t="s">
        <v>615</v>
      </c>
      <c r="C276">
        <v>0</v>
      </c>
      <c r="D276" t="s">
        <v>616</v>
      </c>
      <c r="E276" s="1">
        <v>2217200000</v>
      </c>
      <c r="F276" s="1">
        <v>2144191842</v>
      </c>
      <c r="G276" s="3">
        <f t="shared" si="4"/>
        <v>0.96707191141980875</v>
      </c>
      <c r="I276" s="2">
        <v>0.96707191141980875</v>
      </c>
    </row>
    <row r="277" spans="1:9" x14ac:dyDescent="0.25">
      <c r="A277" t="s">
        <v>617</v>
      </c>
      <c r="B277" t="s">
        <v>618</v>
      </c>
      <c r="C277">
        <v>0</v>
      </c>
      <c r="D277" t="s">
        <v>619</v>
      </c>
      <c r="E277" s="1">
        <v>230000000</v>
      </c>
      <c r="F277" s="1">
        <v>229999998</v>
      </c>
      <c r="G277" s="3">
        <f t="shared" si="4"/>
        <v>0.9999999913043478</v>
      </c>
      <c r="I277" s="2">
        <v>0.9999999913043478</v>
      </c>
    </row>
    <row r="278" spans="1:9" x14ac:dyDescent="0.25">
      <c r="A278" t="s">
        <v>620</v>
      </c>
      <c r="B278" t="s">
        <v>621</v>
      </c>
      <c r="C278">
        <v>0.8</v>
      </c>
      <c r="D278" t="s">
        <v>622</v>
      </c>
      <c r="E278" s="1">
        <v>250000000</v>
      </c>
      <c r="F278" s="1">
        <v>250000000</v>
      </c>
      <c r="G278" s="3">
        <f t="shared" si="4"/>
        <v>1</v>
      </c>
      <c r="I278" s="2">
        <v>1</v>
      </c>
    </row>
    <row r="279" spans="1:9" x14ac:dyDescent="0.25">
      <c r="A279" t="s">
        <v>623</v>
      </c>
      <c r="B279" t="s">
        <v>624</v>
      </c>
      <c r="C279">
        <v>0</v>
      </c>
      <c r="D279" t="s">
        <v>625</v>
      </c>
      <c r="E279" s="1">
        <v>420000000</v>
      </c>
      <c r="F279" s="1">
        <v>419940499</v>
      </c>
      <c r="G279" s="3">
        <f t="shared" si="4"/>
        <v>0.99985833095238097</v>
      </c>
      <c r="I279" s="2">
        <v>0.99985833095238097</v>
      </c>
    </row>
    <row r="280" spans="1:9" x14ac:dyDescent="0.25">
      <c r="A280" t="s">
        <v>626</v>
      </c>
      <c r="B280" t="s">
        <v>627</v>
      </c>
      <c r="C280">
        <v>4</v>
      </c>
      <c r="D280" t="s">
        <v>628</v>
      </c>
      <c r="E280" s="1">
        <v>27274723701</v>
      </c>
      <c r="F280" s="1">
        <v>26689402231</v>
      </c>
      <c r="G280" s="3">
        <f t="shared" si="4"/>
        <v>0.9785397837053601</v>
      </c>
      <c r="I280" s="2">
        <v>0.9785397837053601</v>
      </c>
    </row>
    <row r="281" spans="1:9" x14ac:dyDescent="0.25">
      <c r="A281" t="s">
        <v>629</v>
      </c>
      <c r="B281" t="s">
        <v>630</v>
      </c>
      <c r="C281">
        <v>0</v>
      </c>
      <c r="D281" t="s">
        <v>631</v>
      </c>
      <c r="E281" s="1">
        <v>350000000</v>
      </c>
      <c r="F281" s="1">
        <v>349999998</v>
      </c>
      <c r="G281" s="3">
        <f t="shared" si="4"/>
        <v>0.99999999428571429</v>
      </c>
      <c r="I281" s="2">
        <v>0.99999999428571429</v>
      </c>
    </row>
    <row r="282" spans="1:9" x14ac:dyDescent="0.25">
      <c r="A282" t="s">
        <v>632</v>
      </c>
      <c r="B282" t="s">
        <v>633</v>
      </c>
      <c r="C282">
        <v>0</v>
      </c>
      <c r="D282" t="s">
        <v>634</v>
      </c>
      <c r="E282" s="1">
        <v>300000000</v>
      </c>
      <c r="F282" s="1">
        <v>267348712</v>
      </c>
      <c r="G282" s="3">
        <f t="shared" si="4"/>
        <v>0.89116237333333337</v>
      </c>
      <c r="I282" s="2">
        <v>0.89116237333333337</v>
      </c>
    </row>
    <row r="283" spans="1:9" x14ac:dyDescent="0.25">
      <c r="A283" t="s">
        <v>635</v>
      </c>
      <c r="B283" t="s">
        <v>636</v>
      </c>
      <c r="C283">
        <v>0</v>
      </c>
      <c r="D283" t="s">
        <v>637</v>
      </c>
      <c r="E283" s="1">
        <v>160000000</v>
      </c>
      <c r="F283" s="1">
        <v>159817000</v>
      </c>
      <c r="G283" s="3">
        <f t="shared" si="4"/>
        <v>0.99885625</v>
      </c>
      <c r="I283" s="2">
        <v>0.99885625</v>
      </c>
    </row>
    <row r="284" spans="1:9" x14ac:dyDescent="0.25">
      <c r="A284" t="s">
        <v>638</v>
      </c>
      <c r="B284" t="s">
        <v>639</v>
      </c>
      <c r="C284">
        <v>1860</v>
      </c>
      <c r="D284" t="s">
        <v>640</v>
      </c>
      <c r="E284" s="1">
        <v>18880642759</v>
      </c>
      <c r="F284" s="1">
        <v>10453541984</v>
      </c>
      <c r="G284" s="3">
        <f t="shared" si="4"/>
        <v>0.55366451859892429</v>
      </c>
      <c r="I284" s="2">
        <v>0.55366451859892429</v>
      </c>
    </row>
    <row r="285" spans="1:9" x14ac:dyDescent="0.25">
      <c r="A285" t="s">
        <v>641</v>
      </c>
      <c r="B285" t="s">
        <v>642</v>
      </c>
      <c r="C285">
        <v>0</v>
      </c>
      <c r="D285" t="s">
        <v>643</v>
      </c>
      <c r="E285" s="1">
        <v>240000000</v>
      </c>
      <c r="F285" s="1">
        <v>240000000</v>
      </c>
      <c r="G285" s="3">
        <f t="shared" si="4"/>
        <v>1</v>
      </c>
      <c r="I285" s="2">
        <v>1</v>
      </c>
    </row>
    <row r="286" spans="1:9" x14ac:dyDescent="0.25">
      <c r="A286" t="s">
        <v>644</v>
      </c>
      <c r="B286" t="s">
        <v>645</v>
      </c>
      <c r="C286">
        <v>0</v>
      </c>
      <c r="D286" t="s">
        <v>646</v>
      </c>
      <c r="E286" s="1">
        <v>80000000</v>
      </c>
      <c r="F286" s="1">
        <v>61096048</v>
      </c>
      <c r="G286" s="3">
        <f t="shared" si="4"/>
        <v>0.76370059999999995</v>
      </c>
      <c r="I286" s="2">
        <v>0.76370059999999995</v>
      </c>
    </row>
    <row r="287" spans="1:9" x14ac:dyDescent="0.25">
      <c r="A287" t="s">
        <v>648</v>
      </c>
      <c r="B287" t="s">
        <v>649</v>
      </c>
      <c r="C287">
        <v>1</v>
      </c>
      <c r="D287" t="s">
        <v>650</v>
      </c>
      <c r="E287" s="1">
        <v>78001000000</v>
      </c>
      <c r="F287" s="1">
        <v>78001000000</v>
      </c>
      <c r="G287" s="3">
        <f t="shared" si="4"/>
        <v>1</v>
      </c>
      <c r="I287" s="2">
        <v>1</v>
      </c>
    </row>
    <row r="288" spans="1:9" x14ac:dyDescent="0.25">
      <c r="A288" t="s">
        <v>651</v>
      </c>
      <c r="B288" t="s">
        <v>652</v>
      </c>
      <c r="C288">
        <v>1</v>
      </c>
      <c r="D288" t="s">
        <v>653</v>
      </c>
      <c r="E288" s="1">
        <v>1344020000</v>
      </c>
      <c r="F288" s="1">
        <v>906024000</v>
      </c>
      <c r="G288" s="3">
        <f t="shared" si="4"/>
        <v>0.67411496852725405</v>
      </c>
      <c r="I288" s="2">
        <v>0.67411496852725405</v>
      </c>
    </row>
    <row r="289" spans="1:9" x14ac:dyDescent="0.25">
      <c r="A289" t="s">
        <v>651</v>
      </c>
      <c r="B289" t="s">
        <v>652</v>
      </c>
      <c r="C289">
        <v>1</v>
      </c>
      <c r="D289" t="s">
        <v>654</v>
      </c>
      <c r="E289" s="1">
        <v>757889266</v>
      </c>
      <c r="F289" s="1">
        <v>390803710</v>
      </c>
      <c r="G289" s="3">
        <f t="shared" si="4"/>
        <v>0.5156475062149779</v>
      </c>
      <c r="I289" s="2">
        <v>0.5156475062149779</v>
      </c>
    </row>
    <row r="290" spans="1:9" x14ac:dyDescent="0.25">
      <c r="A290" t="s">
        <v>655</v>
      </c>
      <c r="B290" t="s">
        <v>652</v>
      </c>
      <c r="C290">
        <v>1</v>
      </c>
      <c r="D290" t="s">
        <v>656</v>
      </c>
      <c r="E290" s="1">
        <v>52841824807</v>
      </c>
      <c r="F290" s="1">
        <v>48409510391</v>
      </c>
      <c r="G290" s="3">
        <f t="shared" si="4"/>
        <v>0.91612109475422876</v>
      </c>
      <c r="I290" s="2">
        <v>0.91612109475422876</v>
      </c>
    </row>
    <row r="291" spans="1:9" x14ac:dyDescent="0.25">
      <c r="A291" t="s">
        <v>655</v>
      </c>
      <c r="B291" t="s">
        <v>652</v>
      </c>
      <c r="C291">
        <v>1</v>
      </c>
      <c r="D291" t="s">
        <v>657</v>
      </c>
      <c r="E291" s="1">
        <v>1960000000</v>
      </c>
      <c r="F291" s="1">
        <v>1959978589</v>
      </c>
      <c r="G291" s="3">
        <f t="shared" si="4"/>
        <v>0.99998907602040821</v>
      </c>
      <c r="I291" s="2">
        <v>0.99998907602040821</v>
      </c>
    </row>
    <row r="292" spans="1:9" x14ac:dyDescent="0.25">
      <c r="A292" t="s">
        <v>655</v>
      </c>
      <c r="B292" t="s">
        <v>652</v>
      </c>
      <c r="C292">
        <v>1</v>
      </c>
      <c r="D292" t="s">
        <v>658</v>
      </c>
      <c r="E292" s="1">
        <v>200000000</v>
      </c>
      <c r="F292" s="1">
        <v>16865343</v>
      </c>
      <c r="G292" s="3">
        <f t="shared" si="4"/>
        <v>8.4326714999999997E-2</v>
      </c>
      <c r="I292" s="2">
        <v>8.4326714999999997E-2</v>
      </c>
    </row>
    <row r="293" spans="1:9" x14ac:dyDescent="0.25">
      <c r="A293" t="s">
        <v>655</v>
      </c>
      <c r="B293" t="s">
        <v>652</v>
      </c>
      <c r="C293">
        <v>1</v>
      </c>
      <c r="D293" t="s">
        <v>659</v>
      </c>
      <c r="E293" s="1">
        <v>450000000</v>
      </c>
      <c r="F293" s="1">
        <v>250000000</v>
      </c>
      <c r="G293" s="3">
        <f t="shared" si="4"/>
        <v>0.55555555555555558</v>
      </c>
      <c r="I293" s="2">
        <v>0.55555555555555558</v>
      </c>
    </row>
    <row r="294" spans="1:9" x14ac:dyDescent="0.25">
      <c r="A294" t="s">
        <v>655</v>
      </c>
      <c r="B294" t="s">
        <v>652</v>
      </c>
      <c r="C294">
        <v>1</v>
      </c>
      <c r="D294" t="s">
        <v>660</v>
      </c>
      <c r="E294" s="1">
        <v>80000000</v>
      </c>
      <c r="F294" s="1">
        <v>51287215</v>
      </c>
      <c r="G294" s="3">
        <f t="shared" si="4"/>
        <v>0.64109018750000002</v>
      </c>
      <c r="I294" s="2">
        <v>0.64109018750000002</v>
      </c>
    </row>
    <row r="295" spans="1:9" x14ac:dyDescent="0.25">
      <c r="A295" t="s">
        <v>655</v>
      </c>
      <c r="B295" t="s">
        <v>652</v>
      </c>
      <c r="C295">
        <v>1</v>
      </c>
      <c r="D295" t="s">
        <v>661</v>
      </c>
      <c r="E295" s="1">
        <v>54624017</v>
      </c>
      <c r="F295" s="1">
        <v>50000000</v>
      </c>
      <c r="G295" s="3">
        <f t="shared" si="4"/>
        <v>0.91534827986012091</v>
      </c>
      <c r="I295" s="2">
        <v>0.91534827986012091</v>
      </c>
    </row>
    <row r="296" spans="1:9" x14ac:dyDescent="0.25">
      <c r="A296" t="s">
        <v>655</v>
      </c>
      <c r="B296" t="s">
        <v>652</v>
      </c>
      <c r="C296">
        <v>1</v>
      </c>
      <c r="D296" t="s">
        <v>662</v>
      </c>
      <c r="E296" s="1">
        <v>90000000</v>
      </c>
      <c r="F296" s="1">
        <v>71100512</v>
      </c>
      <c r="G296" s="3">
        <f t="shared" si="4"/>
        <v>0.79000568888888889</v>
      </c>
      <c r="I296" s="2">
        <v>0.79000568888888889</v>
      </c>
    </row>
    <row r="297" spans="1:9" x14ac:dyDescent="0.25">
      <c r="A297" t="s">
        <v>655</v>
      </c>
      <c r="B297" t="s">
        <v>652</v>
      </c>
      <c r="C297">
        <v>1</v>
      </c>
      <c r="D297" t="s">
        <v>663</v>
      </c>
      <c r="E297" s="1">
        <v>504091258</v>
      </c>
      <c r="F297" s="1">
        <v>504091258</v>
      </c>
      <c r="G297" s="3">
        <f t="shared" si="4"/>
        <v>1</v>
      </c>
      <c r="I297" s="2">
        <v>1</v>
      </c>
    </row>
    <row r="298" spans="1:9" x14ac:dyDescent="0.25">
      <c r="A298" t="s">
        <v>664</v>
      </c>
      <c r="B298" t="s">
        <v>665</v>
      </c>
      <c r="C298">
        <v>1</v>
      </c>
      <c r="D298" t="s">
        <v>666</v>
      </c>
      <c r="E298" s="1">
        <v>2300000000</v>
      </c>
      <c r="F298" s="1">
        <v>2027004915</v>
      </c>
      <c r="G298" s="3">
        <f t="shared" si="4"/>
        <v>0.88130648478260865</v>
      </c>
      <c r="I298" s="2">
        <v>0.88130648478260865</v>
      </c>
    </row>
    <row r="299" spans="1:9" x14ac:dyDescent="0.25">
      <c r="A299" t="s">
        <v>667</v>
      </c>
      <c r="B299" t="s">
        <v>668</v>
      </c>
      <c r="C299">
        <v>1</v>
      </c>
      <c r="D299" t="s">
        <v>669</v>
      </c>
      <c r="E299" s="1">
        <v>1125000000</v>
      </c>
      <c r="F299" s="1">
        <v>807826922</v>
      </c>
      <c r="G299" s="3">
        <f t="shared" si="4"/>
        <v>0.7180683751111111</v>
      </c>
      <c r="I299" s="2">
        <v>0.7180683751111111</v>
      </c>
    </row>
    <row r="300" spans="1:9" x14ac:dyDescent="0.25">
      <c r="A300" t="s">
        <v>670</v>
      </c>
      <c r="B300" t="s">
        <v>671</v>
      </c>
      <c r="C300">
        <v>1</v>
      </c>
      <c r="D300" t="s">
        <v>672</v>
      </c>
      <c r="E300" s="1">
        <v>8020000000</v>
      </c>
      <c r="F300" s="1">
        <v>4393619596</v>
      </c>
      <c r="G300" s="3">
        <f t="shared" si="4"/>
        <v>0.5478328673316708</v>
      </c>
      <c r="I300" s="2">
        <v>0.5478328673316708</v>
      </c>
    </row>
    <row r="301" spans="1:9" x14ac:dyDescent="0.25">
      <c r="A301" t="s">
        <v>673</v>
      </c>
      <c r="B301" t="s">
        <v>674</v>
      </c>
      <c r="C301">
        <v>1</v>
      </c>
      <c r="D301" t="s">
        <v>675</v>
      </c>
      <c r="E301" s="1">
        <v>20000000</v>
      </c>
      <c r="F301" s="1">
        <v>9470000</v>
      </c>
      <c r="G301" s="3">
        <f t="shared" si="4"/>
        <v>0.47349999999999998</v>
      </c>
      <c r="I301" s="2">
        <v>0.47349999999999998</v>
      </c>
    </row>
    <row r="302" spans="1:9" x14ac:dyDescent="0.25">
      <c r="A302" t="s">
        <v>676</v>
      </c>
      <c r="B302" t="s">
        <v>677</v>
      </c>
      <c r="C302">
        <v>1</v>
      </c>
      <c r="D302" t="s">
        <v>678</v>
      </c>
      <c r="E302" s="1">
        <v>200000000</v>
      </c>
      <c r="F302" s="1">
        <v>194210343</v>
      </c>
      <c r="G302" s="3">
        <f t="shared" si="4"/>
        <v>0.97105171499999998</v>
      </c>
      <c r="I302" s="2">
        <v>0.97105171499999998</v>
      </c>
    </row>
    <row r="303" spans="1:9" x14ac:dyDescent="0.25">
      <c r="A303" t="s">
        <v>676</v>
      </c>
      <c r="B303" t="s">
        <v>677</v>
      </c>
      <c r="C303">
        <v>1</v>
      </c>
      <c r="D303" t="s">
        <v>679</v>
      </c>
      <c r="E303" s="1">
        <v>100000000</v>
      </c>
      <c r="F303" s="1">
        <v>44849999</v>
      </c>
      <c r="G303" s="3">
        <f t="shared" si="4"/>
        <v>0.44849999000000002</v>
      </c>
      <c r="I303" s="2">
        <v>0.44849999000000002</v>
      </c>
    </row>
    <row r="304" spans="1:9" x14ac:dyDescent="0.25">
      <c r="A304" t="s">
        <v>676</v>
      </c>
      <c r="B304" t="s">
        <v>677</v>
      </c>
      <c r="C304">
        <v>1</v>
      </c>
      <c r="D304" t="s">
        <v>680</v>
      </c>
      <c r="E304" s="1">
        <v>435000000</v>
      </c>
      <c r="F304" s="1">
        <v>411712079</v>
      </c>
      <c r="G304" s="3">
        <f t="shared" si="4"/>
        <v>0.94646454942528735</v>
      </c>
      <c r="I304" s="2">
        <v>0.94646454942528735</v>
      </c>
    </row>
    <row r="305" spans="1:15" x14ac:dyDescent="0.25">
      <c r="A305" t="s">
        <v>676</v>
      </c>
      <c r="B305" t="s">
        <v>677</v>
      </c>
      <c r="C305">
        <v>1</v>
      </c>
      <c r="D305" t="s">
        <v>681</v>
      </c>
      <c r="E305" s="1">
        <v>104004927</v>
      </c>
      <c r="F305" s="1">
        <v>89559000</v>
      </c>
      <c r="G305" s="3">
        <f t="shared" si="4"/>
        <v>0.86110343599395056</v>
      </c>
      <c r="I305" s="2">
        <v>0.86110343599395056</v>
      </c>
    </row>
    <row r="306" spans="1:15" x14ac:dyDescent="0.25">
      <c r="A306" t="s">
        <v>682</v>
      </c>
      <c r="B306" t="s">
        <v>683</v>
      </c>
      <c r="C306">
        <v>1</v>
      </c>
      <c r="D306" t="s">
        <v>684</v>
      </c>
      <c r="E306" s="1">
        <v>17605365183</v>
      </c>
      <c r="F306" s="1">
        <v>0</v>
      </c>
      <c r="G306" s="3">
        <f t="shared" si="4"/>
        <v>0</v>
      </c>
      <c r="I306" s="2">
        <v>0</v>
      </c>
    </row>
    <row r="307" spans="1:15" x14ac:dyDescent="0.25">
      <c r="A307" t="s">
        <v>682</v>
      </c>
      <c r="B307" t="s">
        <v>683</v>
      </c>
      <c r="C307">
        <v>1</v>
      </c>
      <c r="D307" t="s">
        <v>685</v>
      </c>
      <c r="E307" s="1">
        <v>4630651601</v>
      </c>
      <c r="F307" s="1">
        <v>2198347002</v>
      </c>
      <c r="G307" s="3">
        <f t="shared" si="4"/>
        <v>0.474738155970374</v>
      </c>
      <c r="I307" s="2">
        <v>0.474738155970374</v>
      </c>
    </row>
    <row r="308" spans="1:15" x14ac:dyDescent="0.25">
      <c r="A308" t="s">
        <v>682</v>
      </c>
      <c r="B308" t="s">
        <v>683</v>
      </c>
      <c r="C308">
        <v>1</v>
      </c>
      <c r="D308" t="s">
        <v>686</v>
      </c>
      <c r="E308" s="1">
        <v>1674622076</v>
      </c>
      <c r="F308" s="1">
        <v>762455658</v>
      </c>
      <c r="G308" s="3">
        <f t="shared" si="4"/>
        <v>0.45530013543187042</v>
      </c>
      <c r="I308" s="2">
        <v>0.45530013543187042</v>
      </c>
    </row>
    <row r="309" spans="1:15" x14ac:dyDescent="0.25">
      <c r="A309" t="s">
        <v>687</v>
      </c>
      <c r="B309" t="s">
        <v>688</v>
      </c>
      <c r="C309">
        <v>1</v>
      </c>
      <c r="D309" t="s">
        <v>689</v>
      </c>
      <c r="E309" s="1">
        <v>1402861980</v>
      </c>
      <c r="F309" s="1">
        <v>1228807081</v>
      </c>
      <c r="G309" s="3">
        <f t="shared" si="4"/>
        <v>0.87592870754113672</v>
      </c>
      <c r="I309" s="2">
        <v>0.87592870754113672</v>
      </c>
    </row>
    <row r="310" spans="1:15" x14ac:dyDescent="0.25">
      <c r="A310" t="s">
        <v>690</v>
      </c>
      <c r="B310" t="s">
        <v>691</v>
      </c>
      <c r="C310">
        <v>1</v>
      </c>
      <c r="D310" t="s">
        <v>692</v>
      </c>
      <c r="E310" s="1">
        <v>8726060800</v>
      </c>
      <c r="F310" s="1">
        <v>7569184039</v>
      </c>
      <c r="G310" s="3">
        <f t="shared" si="4"/>
        <v>0.86742279391406485</v>
      </c>
      <c r="I310" s="2">
        <v>0.86742279391406485</v>
      </c>
    </row>
    <row r="311" spans="1:15" x14ac:dyDescent="0.25">
      <c r="A311" t="s">
        <v>690</v>
      </c>
      <c r="B311" t="s">
        <v>691</v>
      </c>
      <c r="C311">
        <v>1</v>
      </c>
      <c r="D311" t="s">
        <v>693</v>
      </c>
      <c r="E311" s="1">
        <v>1163939200</v>
      </c>
      <c r="F311" s="1">
        <v>649657509</v>
      </c>
      <c r="G311" s="3">
        <f t="shared" si="4"/>
        <v>0.55815416217616864</v>
      </c>
      <c r="I311" s="2">
        <v>0.55815416217616864</v>
      </c>
    </row>
    <row r="312" spans="1:15" x14ac:dyDescent="0.25">
      <c r="A312" t="s">
        <v>694</v>
      </c>
      <c r="B312" t="s">
        <v>695</v>
      </c>
      <c r="C312">
        <v>1</v>
      </c>
      <c r="D312" t="s">
        <v>696</v>
      </c>
      <c r="E312" s="1">
        <v>9389745869</v>
      </c>
      <c r="F312" s="1">
        <v>9341844476</v>
      </c>
      <c r="G312" s="3">
        <f t="shared" si="4"/>
        <v>0.99489854212581563</v>
      </c>
      <c r="I312" s="2">
        <v>0.99489854212581563</v>
      </c>
    </row>
    <row r="313" spans="1:15" x14ac:dyDescent="0.25">
      <c r="A313" t="s">
        <v>694</v>
      </c>
      <c r="B313" t="s">
        <v>695</v>
      </c>
      <c r="C313">
        <v>1</v>
      </c>
      <c r="D313" t="s">
        <v>697</v>
      </c>
      <c r="E313" s="1">
        <v>1024136944</v>
      </c>
      <c r="F313" s="1">
        <v>1023519285</v>
      </c>
      <c r="G313" s="3">
        <f t="shared" si="4"/>
        <v>0.99939689803827636</v>
      </c>
      <c r="I313" s="2">
        <v>0.99939689803827636</v>
      </c>
    </row>
    <row r="314" spans="1:15" x14ac:dyDescent="0.25">
      <c r="A314" t="s">
        <v>698</v>
      </c>
      <c r="B314" t="s">
        <v>695</v>
      </c>
      <c r="C314">
        <v>1</v>
      </c>
      <c r="D314" t="s">
        <v>699</v>
      </c>
      <c r="E314" s="1">
        <v>37866292757</v>
      </c>
      <c r="F314" s="1">
        <v>27657301491</v>
      </c>
      <c r="G314" s="3">
        <f t="shared" si="4"/>
        <v>0.73039369521821607</v>
      </c>
      <c r="I314" s="2">
        <v>0.73039369521821607</v>
      </c>
    </row>
    <row r="315" spans="1:15" x14ac:dyDescent="0.25">
      <c r="A315" t="s">
        <v>698</v>
      </c>
      <c r="B315" t="s">
        <v>695</v>
      </c>
      <c r="C315">
        <v>1</v>
      </c>
      <c r="D315" t="s">
        <v>700</v>
      </c>
      <c r="E315" s="1">
        <v>8209888101</v>
      </c>
      <c r="F315" s="1">
        <v>8213532101</v>
      </c>
      <c r="G315" s="3">
        <f t="shared" si="4"/>
        <v>1.0004438550142427</v>
      </c>
      <c r="I315" s="2">
        <v>1.0004438550142427</v>
      </c>
    </row>
    <row r="316" spans="1:15" x14ac:dyDescent="0.25">
      <c r="A316" t="s">
        <v>701</v>
      </c>
      <c r="B316" t="s">
        <v>702</v>
      </c>
      <c r="C316">
        <v>4</v>
      </c>
      <c r="D316" t="s">
        <v>703</v>
      </c>
      <c r="E316" s="1">
        <v>19067103895</v>
      </c>
      <c r="F316" s="1">
        <v>19011660628</v>
      </c>
      <c r="G316" s="3">
        <f t="shared" si="4"/>
        <v>0.99709220302646284</v>
      </c>
      <c r="I316" s="2">
        <v>0.99709220302646284</v>
      </c>
    </row>
    <row r="317" spans="1:15" x14ac:dyDescent="0.25">
      <c r="A317" t="s">
        <v>701</v>
      </c>
      <c r="B317" t="s">
        <v>702</v>
      </c>
      <c r="C317">
        <v>4</v>
      </c>
      <c r="D317" t="s">
        <v>704</v>
      </c>
      <c r="E317" s="1">
        <v>19067103895</v>
      </c>
      <c r="F317" s="1">
        <v>19011660628</v>
      </c>
      <c r="G317" s="3">
        <f t="shared" si="4"/>
        <v>0.99709220302646284</v>
      </c>
      <c r="I317" s="2">
        <v>0.99709220302646284</v>
      </c>
    </row>
    <row r="318" spans="1:15" x14ac:dyDescent="0.25">
      <c r="A318" t="s">
        <v>701</v>
      </c>
      <c r="B318" t="s">
        <v>702</v>
      </c>
      <c r="C318" t="s">
        <v>705</v>
      </c>
      <c r="D318" s="8" t="s">
        <v>706</v>
      </c>
      <c r="E318" s="4" t="s">
        <v>707</v>
      </c>
      <c r="F318" s="4" t="s">
        <v>708</v>
      </c>
      <c r="G318" s="9"/>
      <c r="H318" s="7"/>
      <c r="I318" s="10"/>
      <c r="J318" s="7"/>
      <c r="K318" s="7"/>
      <c r="L318" s="7"/>
      <c r="M318" s="7"/>
      <c r="N318" s="7"/>
      <c r="O318" s="7"/>
    </row>
    <row r="319" spans="1:15" x14ac:dyDescent="0.25">
      <c r="A319" t="s">
        <v>709</v>
      </c>
      <c r="B319" t="s">
        <v>710</v>
      </c>
      <c r="C319">
        <v>62</v>
      </c>
      <c r="D319" t="s">
        <v>711</v>
      </c>
      <c r="E319" s="1">
        <v>539265570</v>
      </c>
      <c r="F319" s="1">
        <v>525492640</v>
      </c>
      <c r="G319" s="3">
        <f t="shared" si="4"/>
        <v>0.97445983803490366</v>
      </c>
      <c r="I319" s="2">
        <v>0.97445983803490366</v>
      </c>
    </row>
    <row r="320" spans="1:15" x14ac:dyDescent="0.25">
      <c r="A320" t="s">
        <v>712</v>
      </c>
      <c r="B320" t="s">
        <v>710</v>
      </c>
      <c r="C320">
        <v>62</v>
      </c>
      <c r="D320" t="s">
        <v>713</v>
      </c>
      <c r="E320" s="1">
        <v>516000000</v>
      </c>
      <c r="F320" s="1">
        <v>500373247</v>
      </c>
      <c r="G320" s="3">
        <f t="shared" si="4"/>
        <v>0.96971559496124027</v>
      </c>
      <c r="I320" s="2">
        <v>0.96971559496124027</v>
      </c>
    </row>
    <row r="321" spans="1:9" x14ac:dyDescent="0.25">
      <c r="A321" t="s">
        <v>714</v>
      </c>
      <c r="B321" t="s">
        <v>710</v>
      </c>
      <c r="C321">
        <v>25</v>
      </c>
      <c r="D321" t="s">
        <v>715</v>
      </c>
      <c r="E321" s="1">
        <v>508673213</v>
      </c>
      <c r="F321" s="1">
        <v>496045999</v>
      </c>
      <c r="G321" s="3">
        <f t="shared" si="4"/>
        <v>0.97517617661537837</v>
      </c>
      <c r="I321" s="2">
        <v>0.97517617661537837</v>
      </c>
    </row>
    <row r="322" spans="1:9" x14ac:dyDescent="0.25">
      <c r="A322" t="s">
        <v>716</v>
      </c>
      <c r="B322" t="s">
        <v>717</v>
      </c>
      <c r="C322">
        <v>0</v>
      </c>
      <c r="D322" t="s">
        <v>718</v>
      </c>
      <c r="E322" s="1">
        <v>435120000</v>
      </c>
      <c r="F322" s="1">
        <v>435120000</v>
      </c>
      <c r="G322" s="3">
        <f t="shared" si="4"/>
        <v>1</v>
      </c>
      <c r="I322" s="2">
        <v>1</v>
      </c>
    </row>
    <row r="323" spans="1:9" x14ac:dyDescent="0.25">
      <c r="A323" t="s">
        <v>719</v>
      </c>
      <c r="B323" t="s">
        <v>720</v>
      </c>
      <c r="C323">
        <v>25</v>
      </c>
      <c r="D323" t="s">
        <v>721</v>
      </c>
      <c r="E323" s="1">
        <v>430000000</v>
      </c>
      <c r="F323" s="1">
        <v>374932210</v>
      </c>
      <c r="G323" s="3">
        <f t="shared" si="4"/>
        <v>0.8719353720930233</v>
      </c>
      <c r="I323" s="2">
        <v>0.8719353720930233</v>
      </c>
    </row>
    <row r="324" spans="1:9" x14ac:dyDescent="0.25">
      <c r="A324" t="s">
        <v>712</v>
      </c>
      <c r="B324" t="s">
        <v>720</v>
      </c>
      <c r="C324">
        <v>62</v>
      </c>
      <c r="D324" t="s">
        <v>722</v>
      </c>
      <c r="E324" s="1">
        <v>318915750</v>
      </c>
      <c r="F324" s="1">
        <v>314725880</v>
      </c>
      <c r="G324" s="3">
        <f t="shared" si="4"/>
        <v>0.98686214149034657</v>
      </c>
      <c r="I324" s="2">
        <v>0.98686214149034657</v>
      </c>
    </row>
    <row r="325" spans="1:9" x14ac:dyDescent="0.25">
      <c r="A325" t="s">
        <v>723</v>
      </c>
      <c r="B325" t="s">
        <v>724</v>
      </c>
      <c r="C325" t="s">
        <v>725</v>
      </c>
      <c r="D325" t="s">
        <v>726</v>
      </c>
      <c r="E325" s="1">
        <v>9904395464</v>
      </c>
      <c r="F325" s="1">
        <v>7450759082</v>
      </c>
      <c r="G325" s="3">
        <f t="shared" ref="G325:G332" si="5">F325/E325</f>
        <v>0.75226793084763688</v>
      </c>
      <c r="I325" s="2">
        <v>0.75226793084763688</v>
      </c>
    </row>
    <row r="326" spans="1:9" x14ac:dyDescent="0.25">
      <c r="A326" t="s">
        <v>727</v>
      </c>
      <c r="B326" t="s">
        <v>728</v>
      </c>
      <c r="C326">
        <v>6</v>
      </c>
      <c r="D326" t="s">
        <v>729</v>
      </c>
      <c r="E326" s="1">
        <v>1936480000</v>
      </c>
      <c r="F326" s="1">
        <v>1181624461</v>
      </c>
      <c r="G326" s="3">
        <f t="shared" si="5"/>
        <v>0.61019192607204831</v>
      </c>
      <c r="I326" s="2">
        <v>0.61019192607204831</v>
      </c>
    </row>
    <row r="327" spans="1:9" x14ac:dyDescent="0.25">
      <c r="A327" t="s">
        <v>730</v>
      </c>
      <c r="B327" t="s">
        <v>731</v>
      </c>
      <c r="C327">
        <v>242389</v>
      </c>
      <c r="D327" t="s">
        <v>732</v>
      </c>
      <c r="E327" s="1">
        <v>4021558308</v>
      </c>
      <c r="F327" s="1">
        <v>3723378048</v>
      </c>
      <c r="G327" s="3">
        <f t="shared" si="5"/>
        <v>0.92585454762477615</v>
      </c>
      <c r="I327" s="2">
        <v>0.92585454762477615</v>
      </c>
    </row>
    <row r="328" spans="1:9" x14ac:dyDescent="0.25">
      <c r="A328" t="s">
        <v>733</v>
      </c>
      <c r="B328" t="s">
        <v>734</v>
      </c>
      <c r="C328">
        <v>0</v>
      </c>
      <c r="D328" t="s">
        <v>735</v>
      </c>
      <c r="E328" s="1">
        <v>252000000</v>
      </c>
      <c r="F328" s="1">
        <v>239425200</v>
      </c>
      <c r="G328" s="3">
        <f t="shared" si="5"/>
        <v>0.95009999999999994</v>
      </c>
      <c r="I328" s="2">
        <v>0.95009999999999994</v>
      </c>
    </row>
    <row r="329" spans="1:9" x14ac:dyDescent="0.25">
      <c r="A329" t="s">
        <v>736</v>
      </c>
      <c r="B329" t="s">
        <v>737</v>
      </c>
      <c r="C329">
        <v>0</v>
      </c>
      <c r="D329" t="s">
        <v>738</v>
      </c>
      <c r="E329" s="1">
        <v>238095235</v>
      </c>
      <c r="F329" s="1">
        <v>238095235</v>
      </c>
      <c r="G329" s="3">
        <f t="shared" si="5"/>
        <v>1</v>
      </c>
      <c r="I329" s="2">
        <v>1</v>
      </c>
    </row>
    <row r="330" spans="1:9" x14ac:dyDescent="0.25">
      <c r="A330" t="s">
        <v>716</v>
      </c>
      <c r="B330" t="s">
        <v>717</v>
      </c>
      <c r="C330">
        <v>7060</v>
      </c>
      <c r="D330" t="s">
        <v>739</v>
      </c>
      <c r="E330" s="1">
        <v>1604022085</v>
      </c>
      <c r="F330" s="1">
        <v>1137217737</v>
      </c>
      <c r="G330" s="3">
        <f t="shared" si="5"/>
        <v>0.70897885237035252</v>
      </c>
      <c r="I330" s="2">
        <v>0.70897885237035252</v>
      </c>
    </row>
    <row r="331" spans="1:9" x14ac:dyDescent="0.25">
      <c r="A331" t="s">
        <v>740</v>
      </c>
      <c r="B331" t="s">
        <v>741</v>
      </c>
      <c r="C331">
        <v>4</v>
      </c>
      <c r="D331" t="s">
        <v>742</v>
      </c>
      <c r="E331" s="1">
        <v>1004523810</v>
      </c>
      <c r="F331" s="1">
        <v>969231136</v>
      </c>
      <c r="G331" s="3">
        <f t="shared" si="5"/>
        <v>0.9648662643446948</v>
      </c>
      <c r="I331" s="2">
        <v>0.9648662643446948</v>
      </c>
    </row>
    <row r="332" spans="1:9" x14ac:dyDescent="0.25">
      <c r="A332" t="s">
        <v>727</v>
      </c>
      <c r="B332" t="s">
        <v>728</v>
      </c>
      <c r="C332">
        <v>6</v>
      </c>
      <c r="D332" t="s">
        <v>743</v>
      </c>
      <c r="E332" s="1">
        <v>219762660</v>
      </c>
      <c r="F332" s="1">
        <v>219762660</v>
      </c>
      <c r="G332" s="3">
        <f t="shared" si="5"/>
        <v>1</v>
      </c>
      <c r="I332" s="2">
        <v>1</v>
      </c>
    </row>
    <row r="333" spans="1:9" x14ac:dyDescent="0.25">
      <c r="H333" s="11" t="s">
        <v>752</v>
      </c>
      <c r="I333" s="12">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terms/"/>
    <ds:schemaRef ds:uri="47e443c8-a262-45b6-a57d-ad184fc62388"/>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 DE MEJORAM PLANEA</vt:lpstr>
      <vt:lpstr>EJECUCIÓN</vt:lpstr>
      <vt:lpstr>Ppto</vt:lpstr>
      <vt:lpstr>EJECUCIÓN!Área_de_impresión</vt:lpstr>
      <vt:lpstr>'PLAN DE MEJORAM PLANEA'!Área_de_impresión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Laura Daniela Tobon Alvarez</cp:lastModifiedBy>
  <cp:lastPrinted>2021-05-27T18:30:10Z</cp:lastPrinted>
  <dcterms:created xsi:type="dcterms:W3CDTF">2010-02-24T13:59:50Z</dcterms:created>
  <dcterms:modified xsi:type="dcterms:W3CDTF">2021-10-27T14:18:29Z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